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robertgilbert/Downloads/"/>
    </mc:Choice>
  </mc:AlternateContent>
  <xr:revisionPtr revIDLastSave="0" documentId="8_{0EAB6174-1FC3-9A48-809D-96E6799A8E9D}" xr6:coauthVersionLast="47" xr6:coauthVersionMax="47" xr10:uidLastSave="{00000000-0000-0000-0000-000000000000}"/>
  <bookViews>
    <workbookView xWindow="0" yWindow="760" windowWidth="30240" windowHeight="17460" xr2:uid="{00000000-000D-0000-FFFF-FFFF00000000}"/>
  </bookViews>
  <sheets>
    <sheet name="Notes and Instructions" sheetId="1" r:id="rId1"/>
    <sheet name="Profit &amp; Loss" sheetId="2" r:id="rId2"/>
    <sheet name="Balance Sheet" sheetId="3" r:id="rId3"/>
    <sheet name="Cash Flow" sheetId="4" r:id="rId4"/>
    <sheet name="People" sheetId="5" r:id="rId5"/>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3" l="1"/>
  <c r="C42" i="2"/>
  <c r="B42" i="2"/>
  <c r="B66" i="2"/>
  <c r="B62" i="2"/>
  <c r="B32" i="5"/>
  <c r="A32" i="5"/>
  <c r="B31" i="5"/>
  <c r="A31" i="5"/>
  <c r="B30" i="5"/>
  <c r="A30" i="5"/>
  <c r="B29" i="5"/>
  <c r="A29" i="5"/>
  <c r="B28" i="5"/>
  <c r="A28" i="5"/>
  <c r="B27" i="5"/>
  <c r="A27" i="5"/>
  <c r="N26" i="5"/>
  <c r="M26" i="5"/>
  <c r="L26" i="5"/>
  <c r="K26" i="5"/>
  <c r="J26" i="5"/>
  <c r="I26" i="5"/>
  <c r="H26" i="5"/>
  <c r="G26" i="5"/>
  <c r="F26" i="5"/>
  <c r="E26" i="5"/>
  <c r="D26" i="5"/>
  <c r="C26" i="5"/>
  <c r="N18" i="5"/>
  <c r="M18" i="5"/>
  <c r="L18" i="5"/>
  <c r="L23" i="5" s="1"/>
  <c r="K18" i="5"/>
  <c r="J18" i="5"/>
  <c r="I18" i="5"/>
  <c r="H18" i="5"/>
  <c r="G18" i="5"/>
  <c r="F18" i="5"/>
  <c r="E18" i="5"/>
  <c r="D18" i="5"/>
  <c r="C18" i="5"/>
  <c r="A18" i="5"/>
  <c r="N17" i="5"/>
  <c r="M17" i="5"/>
  <c r="L17" i="5"/>
  <c r="K17" i="5"/>
  <c r="J17" i="5"/>
  <c r="I17" i="5"/>
  <c r="H17" i="5"/>
  <c r="G17" i="5"/>
  <c r="F17" i="5"/>
  <c r="E17" i="5"/>
  <c r="D17" i="5"/>
  <c r="C17" i="5"/>
  <c r="A17" i="5"/>
  <c r="N16" i="5"/>
  <c r="N22" i="5" s="1"/>
  <c r="A16" i="5"/>
  <c r="N15" i="5"/>
  <c r="M15" i="5"/>
  <c r="L15" i="5"/>
  <c r="K15" i="5"/>
  <c r="J15" i="5"/>
  <c r="I15" i="5"/>
  <c r="H15" i="5"/>
  <c r="G15" i="5"/>
  <c r="F15" i="5"/>
  <c r="E15" i="5"/>
  <c r="D15" i="5"/>
  <c r="C15" i="5"/>
  <c r="A15" i="5"/>
  <c r="N14" i="5"/>
  <c r="M14" i="5"/>
  <c r="L14" i="5"/>
  <c r="K14" i="5"/>
  <c r="J14" i="5"/>
  <c r="I14" i="5"/>
  <c r="H14" i="5"/>
  <c r="G14" i="5"/>
  <c r="F14" i="5"/>
  <c r="E14" i="5"/>
  <c r="D14" i="5"/>
  <c r="C14" i="5"/>
  <c r="A14" i="5"/>
  <c r="N13" i="5"/>
  <c r="N23" i="5" s="1"/>
  <c r="M13" i="5"/>
  <c r="M23" i="5" s="1"/>
  <c r="L13" i="5"/>
  <c r="K13" i="5"/>
  <c r="K23" i="5" s="1"/>
  <c r="J13" i="5"/>
  <c r="J23" i="5" s="1"/>
  <c r="I13" i="5"/>
  <c r="I23" i="5" s="1"/>
  <c r="H13" i="5"/>
  <c r="H23" i="5" s="1"/>
  <c r="G13" i="5"/>
  <c r="G23" i="5" s="1"/>
  <c r="F13" i="5"/>
  <c r="F23" i="5" s="1"/>
  <c r="E13" i="5"/>
  <c r="E23" i="5" s="1"/>
  <c r="D13" i="5"/>
  <c r="D23" i="5" s="1"/>
  <c r="C13" i="5"/>
  <c r="C23" i="5" s="1"/>
  <c r="A13" i="5"/>
  <c r="N12" i="5"/>
  <c r="M12" i="5"/>
  <c r="L12" i="5"/>
  <c r="K12" i="5"/>
  <c r="J12" i="5"/>
  <c r="I12" i="5"/>
  <c r="H12" i="5"/>
  <c r="G12" i="5"/>
  <c r="F12" i="5"/>
  <c r="E12" i="5"/>
  <c r="D12" i="5"/>
  <c r="C12" i="5"/>
  <c r="N6" i="5"/>
  <c r="N9" i="5" s="1"/>
  <c r="M6" i="5"/>
  <c r="M16" i="5" s="1"/>
  <c r="M22" i="5" s="1"/>
  <c r="L6" i="5"/>
  <c r="L16" i="5" s="1"/>
  <c r="K6" i="5"/>
  <c r="K16" i="5" s="1"/>
  <c r="K22" i="5" s="1"/>
  <c r="J6" i="5"/>
  <c r="J16" i="5" s="1"/>
  <c r="J22" i="5" s="1"/>
  <c r="J24" i="5" s="1"/>
  <c r="I6" i="5"/>
  <c r="I16" i="5" s="1"/>
  <c r="I22" i="5" s="1"/>
  <c r="H6" i="5"/>
  <c r="H9" i="5" s="1"/>
  <c r="G6" i="5"/>
  <c r="G9" i="5" s="1"/>
  <c r="F6" i="5"/>
  <c r="F9" i="5" s="1"/>
  <c r="E6" i="5"/>
  <c r="E9" i="5" s="1"/>
  <c r="D6" i="5"/>
  <c r="D16" i="5" s="1"/>
  <c r="D22" i="5" s="1"/>
  <c r="C6" i="5"/>
  <c r="C16" i="5" s="1"/>
  <c r="C22" i="5" s="1"/>
  <c r="B23" i="4"/>
  <c r="N23" i="4" s="1"/>
  <c r="I20" i="4"/>
  <c r="F20" i="4"/>
  <c r="M19" i="4"/>
  <c r="L19" i="4"/>
  <c r="K19" i="4"/>
  <c r="J19" i="4"/>
  <c r="I19" i="4"/>
  <c r="H19" i="4"/>
  <c r="G19" i="4"/>
  <c r="F19" i="4"/>
  <c r="E19" i="4"/>
  <c r="D19" i="4"/>
  <c r="C19" i="4"/>
  <c r="B19" i="4"/>
  <c r="N19" i="4" s="1"/>
  <c r="M18" i="4"/>
  <c r="L18" i="4"/>
  <c r="K18" i="4"/>
  <c r="J18" i="4"/>
  <c r="I18" i="4"/>
  <c r="H18" i="4"/>
  <c r="G18" i="4"/>
  <c r="F18" i="4"/>
  <c r="E18" i="4"/>
  <c r="D18" i="4"/>
  <c r="C18" i="4"/>
  <c r="B18" i="4"/>
  <c r="M17" i="4"/>
  <c r="M20" i="4" s="1"/>
  <c r="L17" i="4"/>
  <c r="L20" i="4" s="1"/>
  <c r="K17" i="4"/>
  <c r="K20" i="4" s="1"/>
  <c r="J17" i="4"/>
  <c r="J20" i="4" s="1"/>
  <c r="I17" i="4"/>
  <c r="H17" i="4"/>
  <c r="H20" i="4" s="1"/>
  <c r="G17" i="4"/>
  <c r="G20" i="4" s="1"/>
  <c r="F17" i="4"/>
  <c r="E17" i="4"/>
  <c r="E20" i="4" s="1"/>
  <c r="D17" i="4"/>
  <c r="D20" i="4" s="1"/>
  <c r="C17" i="4"/>
  <c r="C20" i="4" s="1"/>
  <c r="B17" i="4"/>
  <c r="B20" i="4" s="1"/>
  <c r="L14" i="4"/>
  <c r="K14" i="4"/>
  <c r="I14" i="4"/>
  <c r="F14" i="4"/>
  <c r="D14" i="4"/>
  <c r="B14" i="4"/>
  <c r="M13" i="4"/>
  <c r="M14" i="4" s="1"/>
  <c r="L13" i="4"/>
  <c r="K13" i="4"/>
  <c r="J13" i="4"/>
  <c r="J14" i="4" s="1"/>
  <c r="I13" i="4"/>
  <c r="H13" i="4"/>
  <c r="H14" i="4" s="1"/>
  <c r="G13" i="4"/>
  <c r="G14" i="4" s="1"/>
  <c r="F13" i="4"/>
  <c r="E13" i="4"/>
  <c r="E14" i="4" s="1"/>
  <c r="D13" i="4"/>
  <c r="C13" i="4"/>
  <c r="C14" i="4" s="1"/>
  <c r="B13" i="4"/>
  <c r="N13" i="4" s="1"/>
  <c r="M9" i="4"/>
  <c r="L9" i="4"/>
  <c r="K9" i="4"/>
  <c r="J9" i="4"/>
  <c r="I9" i="4"/>
  <c r="H9" i="4"/>
  <c r="G9" i="4"/>
  <c r="F9" i="4"/>
  <c r="E9" i="4"/>
  <c r="D9" i="4"/>
  <c r="C9" i="4"/>
  <c r="B9" i="4"/>
  <c r="N9" i="4" s="1"/>
  <c r="M7" i="4"/>
  <c r="L7" i="4"/>
  <c r="K7" i="4"/>
  <c r="J7" i="4"/>
  <c r="I7" i="4"/>
  <c r="H7" i="4"/>
  <c r="G7" i="4"/>
  <c r="F7" i="4"/>
  <c r="E7" i="4"/>
  <c r="D7" i="4"/>
  <c r="C7" i="4"/>
  <c r="B7" i="4"/>
  <c r="N7" i="4" s="1"/>
  <c r="M6" i="4"/>
  <c r="L6" i="4"/>
  <c r="K6" i="4"/>
  <c r="J6" i="4"/>
  <c r="I6" i="4"/>
  <c r="H6" i="4"/>
  <c r="G6" i="4"/>
  <c r="F6" i="4"/>
  <c r="E6" i="4"/>
  <c r="D6" i="4"/>
  <c r="C6" i="4"/>
  <c r="B6" i="4"/>
  <c r="N6" i="4" s="1"/>
  <c r="B31" i="3"/>
  <c r="B32" i="3" s="1"/>
  <c r="N24" i="3"/>
  <c r="M24" i="3"/>
  <c r="L24" i="3"/>
  <c r="K24" i="3"/>
  <c r="J24" i="3"/>
  <c r="I24" i="3"/>
  <c r="H24" i="3"/>
  <c r="G24" i="3"/>
  <c r="E24" i="3"/>
  <c r="D24" i="3"/>
  <c r="C24" i="3"/>
  <c r="B24" i="3"/>
  <c r="B27" i="3" s="1"/>
  <c r="C22" i="3"/>
  <c r="B19" i="3"/>
  <c r="B17" i="3"/>
  <c r="B10" i="3"/>
  <c r="B8" i="3"/>
  <c r="B33" i="3" s="1"/>
  <c r="C56" i="2"/>
  <c r="D56" i="2" s="1"/>
  <c r="E56" i="2" s="1"/>
  <c r="F56" i="2" s="1"/>
  <c r="G56" i="2" s="1"/>
  <c r="H56" i="2" s="1"/>
  <c r="I56" i="2" s="1"/>
  <c r="J56" i="2" s="1"/>
  <c r="K56" i="2" s="1"/>
  <c r="L56" i="2" s="1"/>
  <c r="M56" i="2" s="1"/>
  <c r="E55" i="2"/>
  <c r="F55" i="2" s="1"/>
  <c r="G55" i="2" s="1"/>
  <c r="H55" i="2" s="1"/>
  <c r="I55" i="2" s="1"/>
  <c r="J55" i="2" s="1"/>
  <c r="K55" i="2" s="1"/>
  <c r="L55" i="2" s="1"/>
  <c r="M55" i="2" s="1"/>
  <c r="D55" i="2"/>
  <c r="C55" i="2"/>
  <c r="D52" i="2"/>
  <c r="E52" i="2" s="1"/>
  <c r="F52" i="2" s="1"/>
  <c r="G52" i="2" s="1"/>
  <c r="H52" i="2" s="1"/>
  <c r="I52" i="2" s="1"/>
  <c r="J52" i="2" s="1"/>
  <c r="K52" i="2" s="1"/>
  <c r="L52" i="2" s="1"/>
  <c r="M52" i="2" s="1"/>
  <c r="C52" i="2"/>
  <c r="C48" i="2"/>
  <c r="D48" i="2" s="1"/>
  <c r="E48" i="2" s="1"/>
  <c r="F48" i="2" s="1"/>
  <c r="G48" i="2" s="1"/>
  <c r="H48" i="2" s="1"/>
  <c r="I48" i="2" s="1"/>
  <c r="J48" i="2" s="1"/>
  <c r="K48" i="2" s="1"/>
  <c r="L48" i="2" s="1"/>
  <c r="M48" i="2" s="1"/>
  <c r="B44" i="2"/>
  <c r="D43" i="2"/>
  <c r="E43" i="2" s="1"/>
  <c r="F43" i="2" s="1"/>
  <c r="G43" i="2" s="1"/>
  <c r="H43" i="2" s="1"/>
  <c r="I43" i="2" s="1"/>
  <c r="J43" i="2" s="1"/>
  <c r="K43" i="2" s="1"/>
  <c r="L43" i="2" s="1"/>
  <c r="M43" i="2" s="1"/>
  <c r="C43" i="2"/>
  <c r="C31" i="5"/>
  <c r="C41" i="2"/>
  <c r="D41" i="2" s="1"/>
  <c r="N32" i="2"/>
  <c r="N31" i="2"/>
  <c r="N30" i="2"/>
  <c r="N29" i="2"/>
  <c r="N28" i="2"/>
  <c r="N27" i="2"/>
  <c r="A12" i="2"/>
  <c r="A19" i="2" s="1"/>
  <c r="A6" i="2"/>
  <c r="A13" i="2" s="1"/>
  <c r="A20" i="2" s="1"/>
  <c r="A5" i="2"/>
  <c r="A4" i="2"/>
  <c r="A11" i="2" s="1"/>
  <c r="A18" i="2" s="1"/>
  <c r="B3" i="2"/>
  <c r="A3" i="2"/>
  <c r="A10" i="2" s="1"/>
  <c r="A17" i="2" s="1"/>
  <c r="D24" i="5" l="1"/>
  <c r="D42" i="2"/>
  <c r="E41" i="2"/>
  <c r="K24" i="5"/>
  <c r="N20" i="4"/>
  <c r="L22" i="5"/>
  <c r="L19" i="5"/>
  <c r="B13" i="2"/>
  <c r="B12" i="2"/>
  <c r="B11" i="2"/>
  <c r="B6" i="2"/>
  <c r="B28" i="3"/>
  <c r="B29" i="3" s="1"/>
  <c r="M24" i="5"/>
  <c r="C24" i="5"/>
  <c r="N14" i="4"/>
  <c r="N24" i="5"/>
  <c r="I24" i="5"/>
  <c r="N17" i="4"/>
  <c r="I9" i="5"/>
  <c r="E16" i="5"/>
  <c r="E22" i="5" s="1"/>
  <c r="C19" i="5"/>
  <c r="C32" i="5"/>
  <c r="C35" i="5"/>
  <c r="C36" i="5"/>
  <c r="B25" i="2" s="1"/>
  <c r="J9" i="5"/>
  <c r="F16" i="5"/>
  <c r="F22" i="5" s="1"/>
  <c r="D19" i="5"/>
  <c r="D35" i="5"/>
  <c r="C10" i="2" s="1"/>
  <c r="B34" i="3"/>
  <c r="K9" i="5"/>
  <c r="G16" i="5"/>
  <c r="G22" i="5" s="1"/>
  <c r="E19" i="5"/>
  <c r="C27" i="5"/>
  <c r="E35" i="5"/>
  <c r="L9" i="5"/>
  <c r="H16" i="5"/>
  <c r="H22" i="5" s="1"/>
  <c r="F35" i="5"/>
  <c r="M9" i="5"/>
  <c r="C28" i="5"/>
  <c r="G35" i="5"/>
  <c r="H35" i="5"/>
  <c r="C9" i="5"/>
  <c r="I19" i="5"/>
  <c r="C29" i="5"/>
  <c r="I35" i="5"/>
  <c r="D9" i="5"/>
  <c r="J19" i="5"/>
  <c r="J35" i="5"/>
  <c r="D22" i="3"/>
  <c r="K19" i="5"/>
  <c r="C30" i="5"/>
  <c r="K35" i="5"/>
  <c r="J10" i="2" s="1"/>
  <c r="L35" i="5"/>
  <c r="M19" i="5"/>
  <c r="M35" i="5"/>
  <c r="L10" i="2" s="1"/>
  <c r="N19" i="5"/>
  <c r="N35" i="5"/>
  <c r="M10" i="2" s="1"/>
  <c r="L24" i="5" l="1"/>
  <c r="K10" i="2"/>
  <c r="F24" i="5"/>
  <c r="E10" i="2"/>
  <c r="H19" i="5"/>
  <c r="C37" i="5"/>
  <c r="B20" i="2"/>
  <c r="D10" i="2"/>
  <c r="E24" i="5"/>
  <c r="E42" i="2"/>
  <c r="F41" i="2"/>
  <c r="F10" i="2"/>
  <c r="G24" i="5"/>
  <c r="G19" i="5"/>
  <c r="B4" i="2"/>
  <c r="C14" i="3"/>
  <c r="E30" i="5"/>
  <c r="D44" i="2"/>
  <c r="D3" i="2"/>
  <c r="E29" i="5"/>
  <c r="E28" i="5"/>
  <c r="E27" i="5"/>
  <c r="E32" i="5"/>
  <c r="E31" i="5"/>
  <c r="I10" i="2"/>
  <c r="B5" i="2"/>
  <c r="B26" i="2"/>
  <c r="G10" i="2"/>
  <c r="H24" i="5"/>
  <c r="E22" i="3"/>
  <c r="D31" i="5"/>
  <c r="D30" i="5"/>
  <c r="C3" i="2"/>
  <c r="C44" i="2"/>
  <c r="D29" i="5"/>
  <c r="D28" i="5"/>
  <c r="D27" i="5"/>
  <c r="D32" i="5"/>
  <c r="B10" i="2"/>
  <c r="F19" i="5"/>
  <c r="H10" i="2"/>
  <c r="F30" i="5" l="1"/>
  <c r="E44" i="2"/>
  <c r="E3" i="2"/>
  <c r="F29" i="5"/>
  <c r="F28" i="5"/>
  <c r="F27" i="5"/>
  <c r="F36" i="5" s="1"/>
  <c r="F32" i="5"/>
  <c r="F31" i="5"/>
  <c r="D12" i="2"/>
  <c r="D5" i="2" s="1"/>
  <c r="D19" i="2" s="1"/>
  <c r="D11" i="2"/>
  <c r="D17" i="2"/>
  <c r="D6" i="2"/>
  <c r="D20" i="2" s="1"/>
  <c r="D13" i="2"/>
  <c r="B8" i="4"/>
  <c r="C17" i="3"/>
  <c r="D14" i="2"/>
  <c r="N10" i="2"/>
  <c r="B14" i="2"/>
  <c r="B17" i="2"/>
  <c r="B18" i="2"/>
  <c r="B7" i="2"/>
  <c r="B19" i="2"/>
  <c r="F22" i="3"/>
  <c r="B33" i="2"/>
  <c r="C12" i="2"/>
  <c r="C17" i="2"/>
  <c r="C6" i="2"/>
  <c r="C11" i="2"/>
  <c r="C13" i="2"/>
  <c r="E36" i="5"/>
  <c r="D36" i="5"/>
  <c r="G41" i="2"/>
  <c r="F42" i="2"/>
  <c r="E14" i="3" l="1"/>
  <c r="D4" i="2"/>
  <c r="G22" i="3"/>
  <c r="C19" i="3"/>
  <c r="E25" i="2"/>
  <c r="E33" i="2" s="1"/>
  <c r="F37" i="5"/>
  <c r="E26" i="2" s="1"/>
  <c r="C20" i="2"/>
  <c r="G29" i="5"/>
  <c r="G28" i="5"/>
  <c r="G27" i="5"/>
  <c r="G36" i="5" s="1"/>
  <c r="G32" i="5"/>
  <c r="G31" i="5"/>
  <c r="G30" i="5"/>
  <c r="F44" i="2"/>
  <c r="F3" i="2"/>
  <c r="B21" i="2"/>
  <c r="C5" i="3"/>
  <c r="C5" i="2"/>
  <c r="C25" i="2"/>
  <c r="D37" i="5"/>
  <c r="C26" i="2" s="1"/>
  <c r="C4" i="2"/>
  <c r="D14" i="3"/>
  <c r="C14" i="2"/>
  <c r="H41" i="2"/>
  <c r="G42" i="2"/>
  <c r="E11" i="2"/>
  <c r="E17" i="2"/>
  <c r="E6" i="2"/>
  <c r="E13" i="2"/>
  <c r="E12" i="2"/>
  <c r="E5" i="2" s="1"/>
  <c r="E19" i="2" s="1"/>
  <c r="D25" i="2"/>
  <c r="E37" i="5"/>
  <c r="D26" i="2" s="1"/>
  <c r="H29" i="5" l="1"/>
  <c r="H28" i="5"/>
  <c r="H27" i="5"/>
  <c r="H32" i="5"/>
  <c r="H31" i="5"/>
  <c r="H30" i="5"/>
  <c r="G44" i="2"/>
  <c r="G3" i="2"/>
  <c r="B5" i="4"/>
  <c r="B22" i="2"/>
  <c r="B34" i="2"/>
  <c r="C19" i="2"/>
  <c r="D33" i="2"/>
  <c r="C8" i="4"/>
  <c r="D19" i="3"/>
  <c r="D17" i="3"/>
  <c r="H22" i="3"/>
  <c r="I41" i="2"/>
  <c r="H42" i="2"/>
  <c r="C18" i="2"/>
  <c r="C7" i="2"/>
  <c r="F25" i="2"/>
  <c r="G37" i="5"/>
  <c r="F26" i="2" s="1"/>
  <c r="D18" i="2"/>
  <c r="D7" i="2"/>
  <c r="F11" i="2"/>
  <c r="F17" i="2"/>
  <c r="F6" i="2"/>
  <c r="F13" i="2"/>
  <c r="F12" i="2"/>
  <c r="F5" i="2" s="1"/>
  <c r="F19" i="2" s="1"/>
  <c r="E20" i="2"/>
  <c r="C33" i="2"/>
  <c r="D8" i="4"/>
  <c r="E17" i="3"/>
  <c r="E19" i="3" s="1"/>
  <c r="F14" i="3"/>
  <c r="E4" i="2"/>
  <c r="E14" i="2"/>
  <c r="I22" i="3" l="1"/>
  <c r="G17" i="2"/>
  <c r="G6" i="2"/>
  <c r="G13" i="2"/>
  <c r="G12" i="2"/>
  <c r="G11" i="2"/>
  <c r="E8" i="4"/>
  <c r="F17" i="3"/>
  <c r="F19" i="3" s="1"/>
  <c r="D21" i="2"/>
  <c r="E5" i="3"/>
  <c r="J41" i="2"/>
  <c r="I42" i="2"/>
  <c r="F33" i="2"/>
  <c r="H36" i="5"/>
  <c r="C21" i="2"/>
  <c r="D5" i="3"/>
  <c r="C26" i="3"/>
  <c r="C27" i="3" s="1"/>
  <c r="C28" i="3" s="1"/>
  <c r="B35" i="2"/>
  <c r="B3" i="4"/>
  <c r="F20" i="2"/>
  <c r="G14" i="3"/>
  <c r="F4" i="2"/>
  <c r="F14" i="2"/>
  <c r="E18" i="2"/>
  <c r="E7" i="2"/>
  <c r="I28" i="5"/>
  <c r="I27" i="5"/>
  <c r="I36" i="5" s="1"/>
  <c r="I32" i="5"/>
  <c r="I31" i="5"/>
  <c r="I30" i="5"/>
  <c r="H44" i="2"/>
  <c r="H3" i="2"/>
  <c r="I29" i="5"/>
  <c r="G25" i="2" l="1"/>
  <c r="H37" i="5"/>
  <c r="G26" i="2" s="1"/>
  <c r="H14" i="3"/>
  <c r="G4" i="2"/>
  <c r="G14" i="2"/>
  <c r="G5" i="2"/>
  <c r="H25" i="2"/>
  <c r="I37" i="5"/>
  <c r="H26" i="2" s="1"/>
  <c r="J28" i="5"/>
  <c r="J27" i="5"/>
  <c r="J36" i="5" s="1"/>
  <c r="J32" i="5"/>
  <c r="J31" i="5"/>
  <c r="J30" i="5"/>
  <c r="I3" i="2"/>
  <c r="I44" i="2"/>
  <c r="J29" i="5"/>
  <c r="G20" i="2"/>
  <c r="F5" i="3"/>
  <c r="E21" i="2"/>
  <c r="K41" i="2"/>
  <c r="J42" i="2"/>
  <c r="J22" i="3"/>
  <c r="B10" i="4"/>
  <c r="B22" i="4" s="1"/>
  <c r="D34" i="2"/>
  <c r="D22" i="2"/>
  <c r="F18" i="2"/>
  <c r="F7" i="2"/>
  <c r="H13" i="2"/>
  <c r="H12" i="2"/>
  <c r="H5" i="2" s="1"/>
  <c r="H19" i="2" s="1"/>
  <c r="H11" i="2"/>
  <c r="H17" i="2"/>
  <c r="H6" i="2"/>
  <c r="G17" i="3"/>
  <c r="F8" i="4"/>
  <c r="G19" i="3"/>
  <c r="D5" i="4"/>
  <c r="C5" i="4"/>
  <c r="C22" i="2"/>
  <c r="C34" i="2"/>
  <c r="H33" i="2" l="1"/>
  <c r="G19" i="2"/>
  <c r="I17" i="2"/>
  <c r="I6" i="2"/>
  <c r="I20" i="2" s="1"/>
  <c r="I13" i="2"/>
  <c r="I12" i="2"/>
  <c r="I11" i="2"/>
  <c r="G18" i="2"/>
  <c r="G7" i="2"/>
  <c r="B24" i="4"/>
  <c r="H17" i="3"/>
  <c r="G8" i="4"/>
  <c r="H19" i="3"/>
  <c r="H20" i="2"/>
  <c r="H4" i="2"/>
  <c r="I14" i="3"/>
  <c r="H14" i="2"/>
  <c r="L41" i="2"/>
  <c r="K42" i="2"/>
  <c r="G5" i="3"/>
  <c r="F21" i="2"/>
  <c r="D35" i="2"/>
  <c r="D3" i="4"/>
  <c r="D10" i="4" s="1"/>
  <c r="D22" i="4" s="1"/>
  <c r="G33" i="2"/>
  <c r="E34" i="2"/>
  <c r="E22" i="2"/>
  <c r="K22" i="3"/>
  <c r="D26" i="3"/>
  <c r="E26" i="3" s="1"/>
  <c r="C35" i="2"/>
  <c r="C3" i="4"/>
  <c r="E5" i="4"/>
  <c r="I25" i="2"/>
  <c r="J37" i="5"/>
  <c r="I26" i="2" s="1"/>
  <c r="K27" i="5"/>
  <c r="K36" i="5" s="1"/>
  <c r="K32" i="5"/>
  <c r="K31" i="5"/>
  <c r="K30" i="5"/>
  <c r="J44" i="2"/>
  <c r="J3" i="2"/>
  <c r="K29" i="5"/>
  <c r="K28" i="5"/>
  <c r="F34" i="2" l="1"/>
  <c r="F22" i="2"/>
  <c r="J17" i="2"/>
  <c r="J6" i="2"/>
  <c r="J20" i="2" s="1"/>
  <c r="J13" i="2"/>
  <c r="J12" i="2"/>
  <c r="J5" i="2" s="1"/>
  <c r="J19" i="2" s="1"/>
  <c r="J11" i="2"/>
  <c r="B25" i="4"/>
  <c r="C23" i="4"/>
  <c r="C4" i="3"/>
  <c r="L27" i="5"/>
  <c r="L36" i="5" s="1"/>
  <c r="L32" i="5"/>
  <c r="L31" i="5"/>
  <c r="L30" i="5"/>
  <c r="K3" i="2"/>
  <c r="K44" i="2"/>
  <c r="L29" i="5"/>
  <c r="L28" i="5"/>
  <c r="E27" i="3"/>
  <c r="E28" i="3" s="1"/>
  <c r="L22" i="3"/>
  <c r="H5" i="3"/>
  <c r="G5" i="4" s="1"/>
  <c r="G21" i="2"/>
  <c r="E3" i="4"/>
  <c r="E10" i="4" s="1"/>
  <c r="E22" i="4" s="1"/>
  <c r="F26" i="3"/>
  <c r="E35" i="2"/>
  <c r="H8" i="4"/>
  <c r="I19" i="3"/>
  <c r="I17" i="3"/>
  <c r="J25" i="2"/>
  <c r="K37" i="5"/>
  <c r="J26" i="2" s="1"/>
  <c r="H18" i="2"/>
  <c r="H7" i="2"/>
  <c r="I4" i="2"/>
  <c r="J14" i="3"/>
  <c r="I14" i="2"/>
  <c r="F5" i="4"/>
  <c r="C10" i="4"/>
  <c r="C22" i="4" s="1"/>
  <c r="D27" i="3"/>
  <c r="D28" i="3"/>
  <c r="I5" i="2"/>
  <c r="M41" i="2"/>
  <c r="M42" i="2" s="1"/>
  <c r="L42" i="2"/>
  <c r="I33" i="2"/>
  <c r="J4" i="2" l="1"/>
  <c r="K14" i="3"/>
  <c r="J14" i="2"/>
  <c r="I8" i="4"/>
  <c r="J19" i="3"/>
  <c r="J17" i="3"/>
  <c r="F27" i="3"/>
  <c r="F28" i="3" s="1"/>
  <c r="K17" i="2"/>
  <c r="K6" i="2"/>
  <c r="K20" i="2" s="1"/>
  <c r="K12" i="2"/>
  <c r="K5" i="2" s="1"/>
  <c r="K19" i="2" s="1"/>
  <c r="K11" i="2"/>
  <c r="K13" i="2"/>
  <c r="I18" i="2"/>
  <c r="I7" i="2"/>
  <c r="I5" i="3"/>
  <c r="H21" i="2"/>
  <c r="G22" i="2"/>
  <c r="G34" i="2"/>
  <c r="K25" i="2"/>
  <c r="L37" i="5"/>
  <c r="K26" i="2" s="1"/>
  <c r="J33" i="2"/>
  <c r="M22" i="3"/>
  <c r="F3" i="4"/>
  <c r="F10" i="4" s="1"/>
  <c r="F22" i="4" s="1"/>
  <c r="G26" i="3"/>
  <c r="F35" i="2"/>
  <c r="M32" i="5"/>
  <c r="M31" i="5"/>
  <c r="M30" i="5"/>
  <c r="L44" i="2"/>
  <c r="L3" i="2"/>
  <c r="M29" i="5"/>
  <c r="M28" i="5"/>
  <c r="M27" i="5"/>
  <c r="M36" i="5" s="1"/>
  <c r="I19" i="2"/>
  <c r="H5" i="4"/>
  <c r="C8" i="3"/>
  <c r="C10" i="3" s="1"/>
  <c r="C29" i="3" s="1"/>
  <c r="C34" i="3"/>
  <c r="N32" i="5"/>
  <c r="N31" i="5"/>
  <c r="N30" i="5"/>
  <c r="M44" i="2"/>
  <c r="M3" i="2"/>
  <c r="N29" i="5"/>
  <c r="N28" i="5"/>
  <c r="N27" i="5"/>
  <c r="N36" i="5" s="1"/>
  <c r="C24" i="4"/>
  <c r="K33" i="2" l="1"/>
  <c r="D23" i="4"/>
  <c r="D24" i="4" s="1"/>
  <c r="D4" i="3"/>
  <c r="H22" i="2"/>
  <c r="H34" i="2"/>
  <c r="M13" i="2"/>
  <c r="N13" i="2" s="1"/>
  <c r="M11" i="2"/>
  <c r="M17" i="2"/>
  <c r="N17" i="2" s="1"/>
  <c r="M6" i="2"/>
  <c r="M12" i="2"/>
  <c r="N3" i="2"/>
  <c r="L25" i="2"/>
  <c r="M37" i="5"/>
  <c r="L26" i="2" s="1"/>
  <c r="C33" i="3"/>
  <c r="C31" i="3"/>
  <c r="C32" i="3" s="1"/>
  <c r="J5" i="3"/>
  <c r="I21" i="2"/>
  <c r="G3" i="4"/>
  <c r="H26" i="3"/>
  <c r="G35" i="2"/>
  <c r="M25" i="2"/>
  <c r="N37" i="5"/>
  <c r="M26" i="2" s="1"/>
  <c r="G27" i="3"/>
  <c r="G28" i="3" s="1"/>
  <c r="N22" i="3"/>
  <c r="J8" i="4"/>
  <c r="K19" i="3"/>
  <c r="K17" i="3"/>
  <c r="L13" i="2"/>
  <c r="L12" i="2"/>
  <c r="L5" i="2" s="1"/>
  <c r="L19" i="2" s="1"/>
  <c r="L11" i="2"/>
  <c r="L17" i="2"/>
  <c r="L6" i="2"/>
  <c r="L20" i="2" s="1"/>
  <c r="K4" i="2"/>
  <c r="L14" i="3"/>
  <c r="K14" i="2"/>
  <c r="J18" i="2"/>
  <c r="J7" i="2"/>
  <c r="H27" i="3" l="1"/>
  <c r="H28" i="3"/>
  <c r="M4" i="2"/>
  <c r="N14" i="3"/>
  <c r="M14" i="2"/>
  <c r="N11" i="2"/>
  <c r="K18" i="2"/>
  <c r="K7" i="2"/>
  <c r="J21" i="2"/>
  <c r="K5" i="3"/>
  <c r="J5" i="4" s="1"/>
  <c r="I22" i="2"/>
  <c r="I34" i="2"/>
  <c r="H3" i="4"/>
  <c r="H10" i="4" s="1"/>
  <c r="H22" i="4" s="1"/>
  <c r="I26" i="3"/>
  <c r="H35" i="2"/>
  <c r="G10" i="4"/>
  <c r="G22" i="4" s="1"/>
  <c r="L33" i="2"/>
  <c r="D8" i="3"/>
  <c r="D34" i="3"/>
  <c r="K8" i="4"/>
  <c r="L17" i="3"/>
  <c r="M14" i="3"/>
  <c r="L4" i="2"/>
  <c r="L14" i="2"/>
  <c r="N26" i="2"/>
  <c r="I5" i="4"/>
  <c r="E23" i="4"/>
  <c r="E24" i="4" s="1"/>
  <c r="E4" i="3"/>
  <c r="D25" i="4" s="1"/>
  <c r="M20" i="2"/>
  <c r="N20" i="2" s="1"/>
  <c r="N6" i="2"/>
  <c r="M33" i="2"/>
  <c r="N25" i="2"/>
  <c r="C25" i="4"/>
  <c r="M5" i="2"/>
  <c r="N12" i="2"/>
  <c r="D33" i="3" l="1"/>
  <c r="D31" i="3"/>
  <c r="D32" i="3" s="1"/>
  <c r="K21" i="2"/>
  <c r="L5" i="3"/>
  <c r="M19" i="2"/>
  <c r="N19" i="2" s="1"/>
  <c r="N5" i="2"/>
  <c r="L18" i="2"/>
  <c r="L7" i="2"/>
  <c r="K5" i="4"/>
  <c r="L19" i="3"/>
  <c r="I27" i="3"/>
  <c r="I28" i="3"/>
  <c r="M8" i="4"/>
  <c r="N8" i="4" s="1"/>
  <c r="N17" i="3"/>
  <c r="F23" i="4"/>
  <c r="F24" i="4" s="1"/>
  <c r="F4" i="3"/>
  <c r="E25" i="4" s="1"/>
  <c r="J22" i="2"/>
  <c r="J34" i="2"/>
  <c r="L8" i="4"/>
  <c r="M17" i="3"/>
  <c r="M19" i="3" s="1"/>
  <c r="M18" i="2"/>
  <c r="N4" i="2"/>
  <c r="M7" i="2"/>
  <c r="N33" i="2"/>
  <c r="D10" i="3"/>
  <c r="D29" i="3" s="1"/>
  <c r="N14" i="2"/>
  <c r="E8" i="3"/>
  <c r="E10" i="3" s="1"/>
  <c r="E29" i="3" s="1"/>
  <c r="E34" i="3"/>
  <c r="I3" i="4"/>
  <c r="J26" i="3"/>
  <c r="I35" i="2"/>
  <c r="L21" i="2" l="1"/>
  <c r="M5" i="3"/>
  <c r="M5" i="4" s="1"/>
  <c r="F8" i="3"/>
  <c r="F10" i="3" s="1"/>
  <c r="F29" i="3" s="1"/>
  <c r="F34" i="3"/>
  <c r="J27" i="3"/>
  <c r="J28" i="3" s="1"/>
  <c r="N18" i="2"/>
  <c r="N19" i="3"/>
  <c r="G23" i="4"/>
  <c r="G24" i="4" s="1"/>
  <c r="G4" i="3"/>
  <c r="K22" i="2"/>
  <c r="K34" i="2"/>
  <c r="N5" i="3"/>
  <c r="M21" i="2"/>
  <c r="N7" i="2"/>
  <c r="J3" i="4"/>
  <c r="J10" i="4" s="1"/>
  <c r="J22" i="4" s="1"/>
  <c r="K26" i="3"/>
  <c r="J35" i="2"/>
  <c r="I10" i="4"/>
  <c r="I22" i="4" s="1"/>
  <c r="E33" i="3"/>
  <c r="E31" i="3"/>
  <c r="E32" i="3" s="1"/>
  <c r="K27" i="3" l="1"/>
  <c r="K28" i="3"/>
  <c r="M22" i="2"/>
  <c r="M34" i="2"/>
  <c r="N21" i="2"/>
  <c r="N5" i="4"/>
  <c r="F33" i="3"/>
  <c r="F31" i="3"/>
  <c r="F32" i="3" s="1"/>
  <c r="G8" i="3"/>
  <c r="G10" i="3" s="1"/>
  <c r="G29" i="3" s="1"/>
  <c r="G34" i="3"/>
  <c r="H23" i="4"/>
  <c r="H24" i="4" s="1"/>
  <c r="H4" i="3"/>
  <c r="G25" i="4" s="1"/>
  <c r="L34" i="2"/>
  <c r="L22" i="2"/>
  <c r="L26" i="3"/>
  <c r="L27" i="3" s="1"/>
  <c r="L28" i="3" s="1"/>
  <c r="K35" i="2"/>
  <c r="K3" i="4"/>
  <c r="K10" i="4" s="1"/>
  <c r="K22" i="4" s="1"/>
  <c r="F25" i="4"/>
  <c r="L5" i="4"/>
  <c r="N22" i="2" l="1"/>
  <c r="N34" i="2"/>
  <c r="N35" i="2" s="1"/>
  <c r="M35" i="2"/>
  <c r="M3" i="4"/>
  <c r="M26" i="3"/>
  <c r="L35" i="2"/>
  <c r="L3" i="4"/>
  <c r="L10" i="4" s="1"/>
  <c r="L22" i="4" s="1"/>
  <c r="H8" i="3"/>
  <c r="H34" i="3"/>
  <c r="I23" i="4"/>
  <c r="I24" i="4" s="1"/>
  <c r="I4" i="3"/>
  <c r="H25" i="4" s="1"/>
  <c r="G33" i="3"/>
  <c r="G31" i="3"/>
  <c r="G32" i="3" s="1"/>
  <c r="M10" i="4" l="1"/>
  <c r="M22" i="4" s="1"/>
  <c r="N3" i="4"/>
  <c r="N10" i="4" s="1"/>
  <c r="J4" i="3"/>
  <c r="I25" i="4"/>
  <c r="J23" i="4"/>
  <c r="J24" i="4" s="1"/>
  <c r="M27" i="3"/>
  <c r="M28" i="3"/>
  <c r="N26" i="3"/>
  <c r="N27" i="3" s="1"/>
  <c r="N28" i="3" s="1"/>
  <c r="I8" i="3"/>
  <c r="I34" i="3"/>
  <c r="I10" i="3"/>
  <c r="I29" i="3" s="1"/>
  <c r="H33" i="3"/>
  <c r="H31" i="3"/>
  <c r="H32" i="3" s="1"/>
  <c r="H10" i="3"/>
  <c r="H29" i="3" s="1"/>
  <c r="I33" i="3" l="1"/>
  <c r="I31" i="3"/>
  <c r="I32" i="3" s="1"/>
  <c r="K4" i="3"/>
  <c r="J25" i="4"/>
  <c r="K23" i="4"/>
  <c r="K24" i="4" s="1"/>
  <c r="J34" i="3"/>
  <c r="J8" i="3"/>
  <c r="N22" i="4"/>
  <c r="L23" i="4" l="1"/>
  <c r="L24" i="4" s="1"/>
  <c r="L4" i="3"/>
  <c r="J33" i="3"/>
  <c r="J31" i="3"/>
  <c r="J32" i="3" s="1"/>
  <c r="J10" i="3"/>
  <c r="J29" i="3" s="1"/>
  <c r="K34" i="3"/>
  <c r="K8" i="3"/>
  <c r="K33" i="3" l="1"/>
  <c r="K31" i="3"/>
  <c r="K32" i="3" s="1"/>
  <c r="K10" i="3"/>
  <c r="K29" i="3" s="1"/>
  <c r="L8" i="3"/>
  <c r="L10" i="3" s="1"/>
  <c r="L29" i="3" s="1"/>
  <c r="L34" i="3"/>
  <c r="M23" i="4"/>
  <c r="M24" i="4" s="1"/>
  <c r="M4" i="3"/>
  <c r="K25" i="4"/>
  <c r="N24" i="4" l="1"/>
  <c r="N4" i="3"/>
  <c r="M8" i="3"/>
  <c r="M10" i="3" s="1"/>
  <c r="M29" i="3" s="1"/>
  <c r="M34" i="3"/>
  <c r="L25" i="4"/>
  <c r="L31" i="3"/>
  <c r="L32" i="3" s="1"/>
  <c r="L33" i="3"/>
  <c r="M31" i="3" l="1"/>
  <c r="M32" i="3" s="1"/>
  <c r="M33" i="3"/>
  <c r="N8" i="3"/>
  <c r="N34" i="3"/>
  <c r="M25" i="4"/>
  <c r="N33" i="3" l="1"/>
  <c r="N31" i="3"/>
  <c r="N32" i="3" s="1"/>
  <c r="N10" i="3"/>
  <c r="N29"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9" authorId="0" shapeId="0" xr:uid="{00000000-0006-0000-0200-000001000000}">
      <text>
        <r>
          <rPr>
            <sz val="12"/>
            <color theme="1"/>
            <rFont val="Arial"/>
            <family val="2"/>
          </rPr>
          <t>Check figure should be $0</t>
        </r>
      </text>
    </comment>
    <comment ref="A33" authorId="0" shapeId="0" xr:uid="{00000000-0006-0000-0200-000002000000}">
      <text>
        <r>
          <rPr>
            <sz val="12"/>
            <color rgb="FF000000"/>
            <rFont val="Arial"/>
            <family val="2"/>
          </rPr>
          <t xml:space="preserve">Current Ratio = Current Liabilities / Current Assets
</t>
        </r>
        <r>
          <rPr>
            <sz val="12"/>
            <color rgb="FF000000"/>
            <rFont val="Arial"/>
            <family val="2"/>
          </rPr>
          <t xml:space="preserve">
</t>
        </r>
        <r>
          <rPr>
            <sz val="12"/>
            <color rgb="FF000000"/>
            <rFont val="Arial"/>
            <family val="2"/>
          </rPr>
          <t xml:space="preserve">The current ratio compares all of a company’s current assets to its current liabilities. These are usually defined as assets that are cash or will be turned into cash in a year or less, and liabilities that will be paid in a year or less.
</t>
        </r>
        <r>
          <rPr>
            <sz val="12"/>
            <color rgb="FF000000"/>
            <rFont val="Arial"/>
            <family val="2"/>
          </rPr>
          <t xml:space="preserve">
</t>
        </r>
        <r>
          <rPr>
            <sz val="12"/>
            <color rgb="FF000000"/>
            <rFont val="Arial"/>
            <family val="2"/>
          </rPr>
          <t>The current ratio helps companies to understand more about a their ability to cover their short-term debt with its current assets.</t>
        </r>
      </text>
    </comment>
    <comment ref="A34" authorId="0" shapeId="0" xr:uid="{00000000-0006-0000-0200-000003000000}">
      <text>
        <r>
          <rPr>
            <sz val="12"/>
            <color rgb="FF000000"/>
            <rFont val="Arial"/>
            <family val="2"/>
          </rPr>
          <t xml:space="preserve">Quick Ratio = Current Liabilities / Cash
</t>
        </r>
        <r>
          <rPr>
            <sz val="12"/>
            <color rgb="FF000000"/>
            <rFont val="Arial"/>
            <family val="2"/>
          </rPr>
          <t xml:space="preserve">
</t>
        </r>
        <r>
          <rPr>
            <sz val="12"/>
            <color rgb="FF000000"/>
            <rFont val="Arial"/>
            <family val="2"/>
          </rPr>
          <t xml:space="preserve">The quick ratio indicates a company's capacity to pay its current liabilities without needing to sell its inventory or get additional financing.
</t>
        </r>
        <r>
          <rPr>
            <sz val="12"/>
            <color rgb="FF000000"/>
            <rFont val="Arial"/>
            <family val="2"/>
          </rPr>
          <t xml:space="preserve">
</t>
        </r>
        <r>
          <rPr>
            <sz val="12"/>
            <color rgb="FF000000"/>
            <rFont val="Arial"/>
            <family val="2"/>
          </rPr>
          <t>The higher the ratio result, the better a company's liquidity and financial health; the lower the ratio, the more likely the company will struggle with paying debts.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25" authorId="0" shapeId="0" xr:uid="{00000000-0006-0000-0300-000001000000}">
      <text>
        <r>
          <rPr>
            <sz val="12"/>
            <color rgb="FF000000"/>
            <rFont val="Arial"/>
            <family val="2"/>
          </rPr>
          <t>Check figure should be $0</t>
        </r>
      </text>
    </comment>
  </commentList>
</comments>
</file>

<file path=xl/sharedStrings.xml><?xml version="1.0" encoding="utf-8"?>
<sst xmlns="http://schemas.openxmlformats.org/spreadsheetml/2006/main" count="181" uniqueCount="125">
  <si>
    <t>DISCLAIMER:</t>
  </si>
  <si>
    <t>The information contained in this spreadsheet is general in nature and should not be considered to be legal, tax, accounting, consulting, or any other professional advice. In all cases you should consult with professional advisors familiar with your particular factual situation for advice concerning specific matters before making any decisions.</t>
  </si>
  <si>
    <t>INSTRUCTIONS:</t>
  </si>
  <si>
    <r>
      <t>Assumuptions and inputs are in</t>
    </r>
    <r>
      <rPr>
        <b/>
        <sz val="12"/>
        <color rgb="FF1155CC"/>
        <rFont val="Arial"/>
        <family val="2"/>
      </rPr>
      <t xml:space="preserve"> BLUE</t>
    </r>
    <r>
      <rPr>
        <sz val="12"/>
        <color theme="1"/>
        <rFont val="Arial"/>
        <family val="2"/>
      </rPr>
      <t xml:space="preserve"> text throughout the plan; numbers in </t>
    </r>
    <r>
      <rPr>
        <b/>
        <sz val="12"/>
        <rFont val="Arial"/>
        <family val="2"/>
      </rPr>
      <t>BLACK</t>
    </r>
    <r>
      <rPr>
        <sz val="12"/>
        <color theme="1"/>
        <rFont val="Arial"/>
        <family val="2"/>
      </rPr>
      <t xml:space="preserve"> are formula driven and will update automatically based on the blue inputs</t>
    </r>
  </si>
  <si>
    <t>Review assumptions and update throughout the plan. It will likely be easiest to start with the labor, parts, sublet, shop supplies assumptions on 'Profit and Loss' tab beginning on row 33.</t>
  </si>
  <si>
    <t>For cash flow purposes all sales are assumed receivable net 30 (i.e. will be collected in the month after the work is complete, work completed in January will be collected in February)</t>
  </si>
  <si>
    <t>For cash flow purposes that all payables are net 30 (i.e. will be paid in the month after the purchase is complete, payables invoices from January will be paid in February)</t>
  </si>
  <si>
    <t>The bonus plan is based on invoiced hours and paid out at $X per invoiced hour in the plan (i.e. for every invoiced hour a tech gets $1.00) and paid out monthly.</t>
  </si>
  <si>
    <t>Wages on the 'People' tab are all annual amounts. For full-time hourly employees, take their hourly rate and multiply it by 40 (hours) and then mulitply it by 52 (weeks in the year) to get annual wages without overtime (Annual Wage = HOURLY RATE * 40 *52)</t>
  </si>
  <si>
    <t>The "Benefits, Tax, etc Rate" on the 'People' tab is the rate used to cover employer payroll taxes, benefits (health, vision, dental, etc), and any other fringe benefits given to employer but paid by the shop. The rate is a percentage of the employees salary.</t>
  </si>
  <si>
    <t>Jan</t>
  </si>
  <si>
    <t>Feb</t>
  </si>
  <si>
    <t>Mar</t>
  </si>
  <si>
    <t>Apr</t>
  </si>
  <si>
    <t>May</t>
  </si>
  <si>
    <t>Jun</t>
  </si>
  <si>
    <t>Jul</t>
  </si>
  <si>
    <t>Aug</t>
  </si>
  <si>
    <t>Sep</t>
  </si>
  <si>
    <t>Oct</t>
  </si>
  <si>
    <t>Nov</t>
  </si>
  <si>
    <t>Dec</t>
  </si>
  <si>
    <t>Total</t>
  </si>
  <si>
    <t>Revenue</t>
  </si>
  <si>
    <t>Total Revenue</t>
  </si>
  <si>
    <t xml:space="preserve"> </t>
  </si>
  <si>
    <t>Cost of Revenue</t>
  </si>
  <si>
    <t>Total Cost of Revenue</t>
  </si>
  <si>
    <t>Gross Profit</t>
  </si>
  <si>
    <t>Total Gross Profit</t>
  </si>
  <si>
    <t>Gross Profit %</t>
  </si>
  <si>
    <t>Operating Expenses</t>
  </si>
  <si>
    <t>Compensation</t>
  </si>
  <si>
    <t>Benefits, Taxes, Etc</t>
  </si>
  <si>
    <t>Lease &amp; Utilities</t>
  </si>
  <si>
    <t>Service Trucks &amp; Fuel</t>
  </si>
  <si>
    <t>Business Insurance</t>
  </si>
  <si>
    <t>Marketing/Website</t>
  </si>
  <si>
    <t>Tools</t>
  </si>
  <si>
    <t>Miscellaneous</t>
  </si>
  <si>
    <t>Total Operating Expenses</t>
  </si>
  <si>
    <t>Net Profit</t>
  </si>
  <si>
    <t>Net Profit %</t>
  </si>
  <si>
    <r>
      <t xml:space="preserve">Assumptions in </t>
    </r>
    <r>
      <rPr>
        <sz val="12"/>
        <color rgb="FF1155CC"/>
        <rFont val="Arial"/>
        <family val="2"/>
      </rPr>
      <t>Blue</t>
    </r>
    <r>
      <rPr>
        <sz val="12"/>
        <color theme="1"/>
        <rFont val="Arial"/>
        <family val="2"/>
      </rPr>
      <t>- FILL OUT FIRST</t>
    </r>
  </si>
  <si>
    <t>Labor</t>
  </si>
  <si>
    <t>Technicians</t>
  </si>
  <si>
    <t>Weekly Billable Hours</t>
  </si>
  <si>
    <t>Weeks in a Month</t>
  </si>
  <si>
    <t>Total Billable Hours</t>
  </si>
  <si>
    <t>Hourly Rate</t>
  </si>
  <si>
    <t>Efficiency</t>
  </si>
  <si>
    <t>Parts</t>
  </si>
  <si>
    <t>Markup on Parts</t>
  </si>
  <si>
    <t>Cost of Parts as % of Labor</t>
  </si>
  <si>
    <t>Sublet</t>
  </si>
  <si>
    <t>Markup on Sublet</t>
  </si>
  <si>
    <t>Sublet Cost as % of Labor</t>
  </si>
  <si>
    <t>Shop Supplies</t>
  </si>
  <si>
    <t>Revenue: % of Labor</t>
  </si>
  <si>
    <t>Cost: % of Labor</t>
  </si>
  <si>
    <t>Opening</t>
  </si>
  <si>
    <t>ASSETS</t>
  </si>
  <si>
    <t>Current Assets</t>
  </si>
  <si>
    <t>Cash</t>
  </si>
  <si>
    <t>Receivables</t>
  </si>
  <si>
    <t>Inventory</t>
  </si>
  <si>
    <t>Prepaids</t>
  </si>
  <si>
    <t>Total Current Assets</t>
  </si>
  <si>
    <t>Fixed Assets</t>
  </si>
  <si>
    <t>Total Assets</t>
  </si>
  <si>
    <t>LIABILITIES</t>
  </si>
  <si>
    <t>Current Liabilities</t>
  </si>
  <si>
    <t>Payables</t>
  </si>
  <si>
    <t>Credit card</t>
  </si>
  <si>
    <t>Accrueds</t>
  </si>
  <si>
    <t>Total Current Liabilities</t>
  </si>
  <si>
    <t>Debt</t>
  </si>
  <si>
    <t>Total Liabilities</t>
  </si>
  <si>
    <t>EQUITY</t>
  </si>
  <si>
    <t>Owners Equity</t>
  </si>
  <si>
    <t>Investment</t>
  </si>
  <si>
    <t>Draws</t>
  </si>
  <si>
    <t>Retained Earnings</t>
  </si>
  <si>
    <t>Net Income</t>
  </si>
  <si>
    <t>Total Equity</t>
  </si>
  <si>
    <t>Total Liabilities &amp; Equity</t>
  </si>
  <si>
    <t>Check</t>
  </si>
  <si>
    <t>Working Capital</t>
  </si>
  <si>
    <t>% in Cash</t>
  </si>
  <si>
    <t>Current Ratio</t>
  </si>
  <si>
    <t>Quick Ratio</t>
  </si>
  <si>
    <t>OPERATING</t>
  </si>
  <si>
    <t>Changes to Assets and Liabilities</t>
  </si>
  <si>
    <t>Cash Flows from Operations</t>
  </si>
  <si>
    <t>INVESTING</t>
  </si>
  <si>
    <t>Purchase of Fixed Assets</t>
  </si>
  <si>
    <t>Cash Flows from Investing</t>
  </si>
  <si>
    <t>FINANCING</t>
  </si>
  <si>
    <t>Credit Card</t>
  </si>
  <si>
    <t>Capital Raise</t>
  </si>
  <si>
    <t>Debt Financing</t>
  </si>
  <si>
    <t>Cash Flows from Financing</t>
  </si>
  <si>
    <t>Net Change in Cash</t>
  </si>
  <si>
    <t>Beginning Cash</t>
  </si>
  <si>
    <t>Ending Cash</t>
  </si>
  <si>
    <t>Name</t>
  </si>
  <si>
    <t>Annual</t>
  </si>
  <si>
    <t>Invoiced Hours Bonus</t>
  </si>
  <si>
    <t>GM</t>
  </si>
  <si>
    <t>Parts Manager</t>
  </si>
  <si>
    <t>Service Manager</t>
  </si>
  <si>
    <t>Technician</t>
  </si>
  <si>
    <t>Parts Runner</t>
  </si>
  <si>
    <t>Office Manager</t>
  </si>
  <si>
    <t>OPEX/COS</t>
  </si>
  <si>
    <t>OPEX</t>
  </si>
  <si>
    <t>COS</t>
  </si>
  <si>
    <t>Bonus</t>
  </si>
  <si>
    <t>OPEX/COGS</t>
  </si>
  <si>
    <t>COGS</t>
  </si>
  <si>
    <t>Benefits, Tax, etc Rate</t>
  </si>
  <si>
    <t>Margin to Markup Conversion</t>
  </si>
  <si>
    <t>Margin</t>
  </si>
  <si>
    <t>Markup</t>
  </si>
  <si>
    <t>Markup to Margin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</si>
</sst>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164" formatCode="_-&quot;$&quot;* #,##0_-;\-&quot;$&quot;* #,##0_-;_-&quot;$&quot;* &quot;-&quot;??_-;_-@"/>
    <numFmt numFmtId="165" formatCode="_(&quot;$&quot;* #,##0_);_(&quot;$&quot;* \(#,##0\);_(&quot;$&quot;* &quot;-&quot;??_);_(@_)"/>
    <numFmt numFmtId="166" formatCode="_-* #,##0.00_-;\-* #,##0.00_-;_-* &quot;-&quot;??_-;_-@"/>
    <numFmt numFmtId="167" formatCode="_-* #,##0_-;\-* #,##0_-;_-* &quot;-&quot;??_-;_-@"/>
    <numFmt numFmtId="168" formatCode="_-* #,##0.0_-;\-* #,##0.0_-;_-* &quot;-&quot;??.0_-;_-@"/>
    <numFmt numFmtId="169" formatCode="_-&quot;$&quot;* #,##0_-;[Red]\-&quot;$&quot;* #,##0_-;_-&quot;$&quot;* &quot;-&quot;??_-;_-@"/>
    <numFmt numFmtId="170" formatCode="_(* #,##0_);_(* \(#,##0\);_(* &quot;-&quot;??_);_(@_)"/>
    <numFmt numFmtId="171" formatCode="#,###_-;[Red]\-#,###;&quot;-&quot;_-;"/>
    <numFmt numFmtId="172" formatCode="_-&quot;$&quot;* #,##0.00_-;\-&quot;$&quot;* #,##0.00_-;_-&quot;$&quot;* &quot;-&quot;??.00_-;_-@"/>
    <numFmt numFmtId="173" formatCode="0.0%"/>
    <numFmt numFmtId="174" formatCode="_(&quot;$&quot;* #,##0_);_(&quot;$&quot;* \(#,##0\);_(&quot;$&quot;* &quot;-&quot;?_);_(@_)"/>
    <numFmt numFmtId="175" formatCode="&quot;$&quot;#,##0"/>
  </numFmts>
  <fonts count="27" x14ac:knownFonts="1">
    <font>
      <sz val="12"/>
      <color theme="1"/>
      <name val="Arial"/>
    </font>
    <font>
      <sz val="12"/>
      <color theme="1"/>
      <name val="Calibri"/>
      <family val="2"/>
    </font>
    <font>
      <b/>
      <sz val="12"/>
      <color theme="1"/>
      <name val="Calibri"/>
      <family val="2"/>
    </font>
    <font>
      <b/>
      <sz val="12"/>
      <color theme="1"/>
      <name val="Calibri"/>
      <family val="2"/>
    </font>
    <font>
      <b/>
      <sz val="12"/>
      <color rgb="FF000000"/>
      <name val="Calibri"/>
      <family val="2"/>
    </font>
    <font>
      <sz val="12"/>
      <color theme="1"/>
      <name val="Calibri"/>
      <family val="2"/>
    </font>
    <font>
      <sz val="11"/>
      <color theme="1"/>
      <name val="Calibri"/>
      <family val="2"/>
    </font>
    <font>
      <sz val="12"/>
      <color rgb="FF000000"/>
      <name val="Calibri"/>
      <family val="2"/>
    </font>
    <font>
      <sz val="11"/>
      <color rgb="FF000000"/>
      <name val="Calibri"/>
      <family val="2"/>
    </font>
    <font>
      <sz val="12"/>
      <color rgb="FF1155CC"/>
      <name val="Calibri"/>
      <family val="2"/>
    </font>
    <font>
      <b/>
      <sz val="11"/>
      <color rgb="FF000000"/>
      <name val="Calibri"/>
      <family val="2"/>
    </font>
    <font>
      <sz val="11"/>
      <color rgb="FF1155CC"/>
      <name val="Calibri"/>
      <family val="2"/>
    </font>
    <font>
      <sz val="11"/>
      <color rgb="FF4472C4"/>
      <name val="Calibri"/>
      <family val="2"/>
    </font>
    <font>
      <i/>
      <sz val="12"/>
      <color theme="1"/>
      <name val="Calibri"/>
      <family val="2"/>
    </font>
    <font>
      <i/>
      <sz val="12"/>
      <color theme="1"/>
      <name val="Calibri"/>
      <family val="2"/>
    </font>
    <font>
      <sz val="12"/>
      <color rgb="FF1155CC"/>
      <name val="Calibri"/>
      <family val="2"/>
    </font>
    <font>
      <sz val="12"/>
      <color rgb="FF000000"/>
      <name val="Calibri"/>
      <family val="2"/>
    </font>
    <font>
      <sz val="10"/>
      <color theme="1"/>
      <name val="Arial"/>
      <family val="2"/>
    </font>
    <font>
      <b/>
      <sz val="10"/>
      <color theme="1"/>
      <name val="Arial"/>
      <family val="2"/>
    </font>
    <font>
      <sz val="8"/>
      <color theme="1"/>
      <name val="Arial"/>
      <family val="2"/>
    </font>
    <font>
      <b/>
      <sz val="12"/>
      <color rgb="FF1155CC"/>
      <name val="Arial"/>
      <family val="2"/>
    </font>
    <font>
      <b/>
      <sz val="12"/>
      <name val="Arial"/>
      <family val="2"/>
    </font>
    <font>
      <sz val="12"/>
      <color rgb="FF1155CC"/>
      <name val="Arial"/>
      <family val="2"/>
    </font>
    <font>
      <sz val="12"/>
      <color theme="1"/>
      <name val="Arial"/>
      <family val="2"/>
    </font>
    <font>
      <b/>
      <sz val="11"/>
      <color theme="1"/>
      <name val="Calibri"/>
      <family val="2"/>
    </font>
    <font>
      <sz val="12"/>
      <color rgb="FF4472C4"/>
      <name val="Calibri"/>
      <family val="2"/>
    </font>
    <font>
      <sz val="12"/>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EFEFEF"/>
        <bgColor rgb="FFEFEFEF"/>
      </patternFill>
    </fill>
  </fills>
  <borders count="5">
    <border>
      <left/>
      <right/>
      <top/>
      <bottom/>
      <diagonal/>
    </border>
    <border>
      <left/>
      <right/>
      <top style="thin">
        <color rgb="FF000000"/>
      </top>
      <bottom/>
      <diagonal/>
    </border>
    <border>
      <left/>
      <right/>
      <top style="thin">
        <color rgb="FF000000"/>
      </top>
      <bottom style="double">
        <color rgb="FF000000"/>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86">
    <xf numFmtId="0" fontId="0" fillId="0" borderId="0" xfId="0"/>
    <xf numFmtId="0" fontId="1" fillId="0" borderId="0" xfId="0" applyFont="1" applyAlignment="1">
      <alignment wrapText="1"/>
    </xf>
    <xf numFmtId="0" fontId="1" fillId="2" borderId="0" xfId="0" applyFont="1" applyFill="1" applyAlignment="1">
      <alignment vertical="top"/>
    </xf>
    <xf numFmtId="0" fontId="2" fillId="2" borderId="0" xfId="0" applyFont="1" applyFill="1" applyAlignment="1">
      <alignment wrapText="1"/>
    </xf>
    <xf numFmtId="0" fontId="1" fillId="2" borderId="0" xfId="0" applyFont="1" applyFill="1" applyAlignment="1">
      <alignment wrapText="1"/>
    </xf>
    <xf numFmtId="0" fontId="1" fillId="2" borderId="0" xfId="0" applyFont="1" applyFill="1"/>
    <xf numFmtId="0" fontId="3" fillId="0" borderId="0" xfId="0" applyFont="1"/>
    <xf numFmtId="164" fontId="3" fillId="0" borderId="0" xfId="0" applyNumberFormat="1" applyFont="1" applyAlignment="1">
      <alignment horizontal="center"/>
    </xf>
    <xf numFmtId="164" fontId="4" fillId="0" borderId="0" xfId="0" applyNumberFormat="1" applyFont="1" applyAlignment="1">
      <alignment horizontal="center"/>
    </xf>
    <xf numFmtId="164" fontId="5" fillId="0" borderId="0" xfId="0" applyNumberFormat="1" applyFont="1"/>
    <xf numFmtId="0" fontId="5" fillId="0" borderId="0" xfId="0" applyFont="1" applyAlignment="1">
      <alignment horizontal="left"/>
    </xf>
    <xf numFmtId="165" fontId="6" fillId="0" borderId="0" xfId="0" applyNumberFormat="1" applyFont="1"/>
    <xf numFmtId="164" fontId="3" fillId="0" borderId="1" xfId="0" applyNumberFormat="1" applyFont="1" applyBorder="1"/>
    <xf numFmtId="164" fontId="3" fillId="0" borderId="0" xfId="0" applyNumberFormat="1" applyFont="1"/>
    <xf numFmtId="0" fontId="2" fillId="0" borderId="0" xfId="0" applyFont="1"/>
    <xf numFmtId="0" fontId="1" fillId="0" borderId="0" xfId="0" applyFont="1"/>
    <xf numFmtId="164" fontId="7" fillId="0" borderId="0" xfId="0" applyNumberFormat="1" applyFont="1"/>
    <xf numFmtId="0" fontId="7" fillId="0" borderId="0" xfId="0" applyFont="1" applyAlignment="1">
      <alignment horizontal="left"/>
    </xf>
    <xf numFmtId="165" fontId="8" fillId="0" borderId="0" xfId="0" applyNumberFormat="1" applyFont="1"/>
    <xf numFmtId="0" fontId="3" fillId="0" borderId="0" xfId="0" applyFont="1" applyAlignment="1">
      <alignment horizontal="left"/>
    </xf>
    <xf numFmtId="166" fontId="5" fillId="0" borderId="0" xfId="0" applyNumberFormat="1" applyFont="1"/>
    <xf numFmtId="9" fontId="5" fillId="0" borderId="0" xfId="0" applyNumberFormat="1" applyFont="1"/>
    <xf numFmtId="0" fontId="5" fillId="0" borderId="0" xfId="0" applyFont="1"/>
    <xf numFmtId="0" fontId="9" fillId="0" borderId="0" xfId="0" applyFont="1" applyAlignment="1">
      <alignment horizontal="left"/>
    </xf>
    <xf numFmtId="164" fontId="9" fillId="0" borderId="0" xfId="0" applyNumberFormat="1" applyFont="1"/>
    <xf numFmtId="164" fontId="5" fillId="0" borderId="1" xfId="0" applyNumberFormat="1" applyFont="1" applyBorder="1"/>
    <xf numFmtId="0" fontId="7" fillId="0" borderId="0" xfId="0" applyFont="1"/>
    <xf numFmtId="164" fontId="3" fillId="0" borderId="2" xfId="0" applyNumberFormat="1" applyFont="1" applyBorder="1"/>
    <xf numFmtId="167" fontId="5" fillId="0" borderId="0" xfId="0" applyNumberFormat="1" applyFont="1"/>
    <xf numFmtId="0" fontId="3" fillId="3" borderId="0" xfId="0" applyFont="1" applyFill="1"/>
    <xf numFmtId="0" fontId="10" fillId="0" borderId="0" xfId="0" applyFont="1"/>
    <xf numFmtId="0" fontId="8" fillId="0" borderId="0" xfId="0" applyFont="1"/>
    <xf numFmtId="167" fontId="11" fillId="0" borderId="0" xfId="0" applyNumberFormat="1" applyFont="1"/>
    <xf numFmtId="167" fontId="6" fillId="0" borderId="0" xfId="0" applyNumberFormat="1" applyFont="1"/>
    <xf numFmtId="167" fontId="12" fillId="0" borderId="0" xfId="0" applyNumberFormat="1" applyFont="1"/>
    <xf numFmtId="168" fontId="12" fillId="0" borderId="0" xfId="0" applyNumberFormat="1" applyFont="1"/>
    <xf numFmtId="168" fontId="8" fillId="0" borderId="0" xfId="0" applyNumberFormat="1" applyFont="1"/>
    <xf numFmtId="167" fontId="6" fillId="0" borderId="1" xfId="0" applyNumberFormat="1" applyFont="1" applyBorder="1"/>
    <xf numFmtId="165" fontId="12" fillId="0" borderId="0" xfId="0" applyNumberFormat="1" applyFont="1"/>
    <xf numFmtId="9" fontId="8" fillId="0" borderId="0" xfId="0" applyNumberFormat="1" applyFont="1"/>
    <xf numFmtId="9" fontId="12" fillId="0" borderId="0" xfId="0" applyNumberFormat="1" applyFont="1"/>
    <xf numFmtId="169" fontId="5" fillId="0" borderId="0" xfId="0" applyNumberFormat="1" applyFont="1"/>
    <xf numFmtId="0" fontId="6" fillId="0" borderId="0" xfId="0" applyFont="1"/>
    <xf numFmtId="165" fontId="5" fillId="0" borderId="0" xfId="0" applyNumberFormat="1" applyFont="1"/>
    <xf numFmtId="9" fontId="9" fillId="0" borderId="0" xfId="0" applyNumberFormat="1" applyFont="1"/>
    <xf numFmtId="44" fontId="8" fillId="0" borderId="0" xfId="0" applyNumberFormat="1" applyFont="1"/>
    <xf numFmtId="165" fontId="3" fillId="0" borderId="0" xfId="0" applyNumberFormat="1" applyFont="1"/>
    <xf numFmtId="170" fontId="3" fillId="0" borderId="0" xfId="0" applyNumberFormat="1" applyFont="1" applyAlignment="1">
      <alignment horizontal="left"/>
    </xf>
    <xf numFmtId="166" fontId="3" fillId="0" borderId="0" xfId="0" applyNumberFormat="1" applyFont="1"/>
    <xf numFmtId="0" fontId="3" fillId="0" borderId="0" xfId="0" applyFont="1" applyAlignment="1">
      <alignment horizontal="center"/>
    </xf>
    <xf numFmtId="165" fontId="9" fillId="0" borderId="0" xfId="0" applyNumberFormat="1" applyFont="1" applyAlignment="1">
      <alignment horizontal="right"/>
    </xf>
    <xf numFmtId="165" fontId="9" fillId="0" borderId="0" xfId="0" applyNumberFormat="1" applyFont="1"/>
    <xf numFmtId="165" fontId="9" fillId="0" borderId="3" xfId="0" applyNumberFormat="1" applyFont="1" applyBorder="1"/>
    <xf numFmtId="165" fontId="5" fillId="0" borderId="2" xfId="0" applyNumberFormat="1" applyFont="1" applyBorder="1"/>
    <xf numFmtId="165" fontId="5" fillId="0" borderId="0" xfId="0" applyNumberFormat="1" applyFont="1" applyAlignment="1">
      <alignment horizontal="right"/>
    </xf>
    <xf numFmtId="165" fontId="9" fillId="3" borderId="0" xfId="0" applyNumberFormat="1" applyFont="1" applyFill="1"/>
    <xf numFmtId="165" fontId="5" fillId="0" borderId="3" xfId="0" applyNumberFormat="1" applyFont="1" applyBorder="1"/>
    <xf numFmtId="165" fontId="5" fillId="0" borderId="4" xfId="0" applyNumberFormat="1" applyFont="1" applyBorder="1"/>
    <xf numFmtId="0" fontId="13" fillId="0" borderId="0" xfId="0" applyFont="1" applyAlignment="1">
      <alignment horizontal="right"/>
    </xf>
    <xf numFmtId="165" fontId="14" fillId="0" borderId="0" xfId="0" applyNumberFormat="1" applyFont="1"/>
    <xf numFmtId="171" fontId="5" fillId="0" borderId="0" xfId="0" applyNumberFormat="1" applyFont="1"/>
    <xf numFmtId="0" fontId="14" fillId="0" borderId="0" xfId="0" applyFont="1"/>
    <xf numFmtId="165" fontId="1" fillId="0" borderId="0" xfId="0" applyNumberFormat="1" applyFont="1"/>
    <xf numFmtId="0" fontId="15" fillId="0" borderId="0" xfId="0" applyFont="1"/>
    <xf numFmtId="3" fontId="15" fillId="0" borderId="0" xfId="0" applyNumberFormat="1" applyFont="1"/>
    <xf numFmtId="172" fontId="9" fillId="0" borderId="0" xfId="0" applyNumberFormat="1" applyFont="1"/>
    <xf numFmtId="3" fontId="16" fillId="0" borderId="0" xfId="0" applyNumberFormat="1" applyFont="1"/>
    <xf numFmtId="173" fontId="5" fillId="0" borderId="0" xfId="0" applyNumberFormat="1" applyFont="1"/>
    <xf numFmtId="174" fontId="5" fillId="0" borderId="0" xfId="0" applyNumberFormat="1" applyFont="1"/>
    <xf numFmtId="3" fontId="1" fillId="0" borderId="1" xfId="0" applyNumberFormat="1" applyFont="1" applyBorder="1"/>
    <xf numFmtId="164" fontId="5" fillId="0" borderId="2" xfId="0" applyNumberFormat="1" applyFont="1" applyBorder="1"/>
    <xf numFmtId="165" fontId="1" fillId="0" borderId="1" xfId="0" applyNumberFormat="1" applyFont="1" applyBorder="1"/>
    <xf numFmtId="175" fontId="1" fillId="0" borderId="0" xfId="0" applyNumberFormat="1" applyFont="1"/>
    <xf numFmtId="9" fontId="15" fillId="0" borderId="0" xfId="0" applyNumberFormat="1" applyFont="1"/>
    <xf numFmtId="0" fontId="17" fillId="0" borderId="0" xfId="0" applyFont="1"/>
    <xf numFmtId="0" fontId="18" fillId="0" borderId="0" xfId="0" applyFont="1"/>
    <xf numFmtId="9" fontId="17" fillId="0" borderId="0" xfId="0" applyNumberFormat="1" applyFont="1"/>
    <xf numFmtId="6" fontId="17" fillId="0" borderId="0" xfId="0" applyNumberFormat="1" applyFont="1"/>
    <xf numFmtId="9" fontId="18" fillId="0" borderId="0" xfId="0" applyNumberFormat="1" applyFont="1"/>
    <xf numFmtId="173" fontId="17" fillId="0" borderId="0" xfId="0" applyNumberFormat="1" applyFont="1"/>
    <xf numFmtId="0" fontId="19" fillId="0" borderId="0" xfId="0" applyFont="1" applyAlignment="1">
      <alignment horizontal="left" wrapText="1"/>
    </xf>
    <xf numFmtId="0" fontId="0" fillId="0" borderId="0" xfId="0"/>
    <xf numFmtId="0" fontId="24" fillId="0" borderId="0" xfId="0" applyFont="1"/>
    <xf numFmtId="10" fontId="25" fillId="0" borderId="0" xfId="0" applyNumberFormat="1" applyFont="1"/>
    <xf numFmtId="10" fontId="1" fillId="0" borderId="0" xfId="0" applyNumberFormat="1" applyFont="1"/>
    <xf numFmtId="6" fontId="9" fillId="0" borderId="0" xfId="0" applyNumberFormat="1" applyFont="1"/>
  </cellXfs>
  <cellStyles count="1">
    <cellStyle name="Normal" xfId="0" builtinId="0"/>
  </cellStyles>
  <dxfs count="2">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152400</xdr:rowOff>
    </xdr:from>
    <xdr:ext cx="2562225" cy="80010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1000"/>
  <sheetViews>
    <sheetView showGridLines="0" tabSelected="1" workbookViewId="0">
      <selection activeCell="B26" sqref="B26"/>
    </sheetView>
  </sheetViews>
  <sheetFormatPr baseColWidth="10" defaultColWidth="11.28515625" defaultRowHeight="15" customHeight="1" x14ac:dyDescent="0.2"/>
  <cols>
    <col min="1" max="1" width="2.7109375" customWidth="1"/>
    <col min="2" max="2" width="135.28515625" customWidth="1"/>
  </cols>
  <sheetData>
    <row r="1" spans="1:2" ht="15" customHeight="1" x14ac:dyDescent="0.2">
      <c r="B1" s="1"/>
    </row>
    <row r="2" spans="1:2" ht="15" customHeight="1" x14ac:dyDescent="0.2">
      <c r="A2" s="2"/>
      <c r="B2" s="3"/>
    </row>
    <row r="3" spans="1:2" ht="15" customHeight="1" x14ac:dyDescent="0.2">
      <c r="A3" s="2"/>
      <c r="B3" s="3"/>
    </row>
    <row r="4" spans="1:2" ht="15" customHeight="1" x14ac:dyDescent="0.2">
      <c r="A4" s="2"/>
      <c r="B4" s="3"/>
    </row>
    <row r="5" spans="1:2" ht="15" customHeight="1" x14ac:dyDescent="0.2">
      <c r="A5" s="2"/>
      <c r="B5" s="3"/>
    </row>
    <row r="6" spans="1:2" ht="15" customHeight="1" x14ac:dyDescent="0.2">
      <c r="A6" s="2"/>
      <c r="B6" s="3"/>
    </row>
    <row r="7" spans="1:2" ht="15" customHeight="1" x14ac:dyDescent="0.2">
      <c r="A7" s="2"/>
      <c r="B7" s="3" t="s">
        <v>0</v>
      </c>
    </row>
    <row r="8" spans="1:2" ht="34" x14ac:dyDescent="0.2">
      <c r="A8" s="2"/>
      <c r="B8" s="4" t="s">
        <v>1</v>
      </c>
    </row>
    <row r="9" spans="1:2" ht="15" customHeight="1" x14ac:dyDescent="0.2">
      <c r="A9" s="5"/>
      <c r="B9" s="4"/>
    </row>
    <row r="10" spans="1:2" ht="15" customHeight="1" x14ac:dyDescent="0.2">
      <c r="A10" s="5"/>
      <c r="B10" s="4"/>
    </row>
    <row r="11" spans="1:2" ht="15" customHeight="1" x14ac:dyDescent="0.2">
      <c r="A11" s="2"/>
      <c r="B11" s="3" t="s">
        <v>2</v>
      </c>
    </row>
    <row r="12" spans="1:2" ht="17" x14ac:dyDescent="0.2">
      <c r="A12" s="2">
        <v>1</v>
      </c>
      <c r="B12" s="4" t="s">
        <v>3</v>
      </c>
    </row>
    <row r="13" spans="1:2" ht="17" x14ac:dyDescent="0.2">
      <c r="A13" s="2">
        <v>2</v>
      </c>
      <c r="B13" s="4" t="s">
        <v>4</v>
      </c>
    </row>
    <row r="14" spans="1:2" ht="17" x14ac:dyDescent="0.2">
      <c r="A14" s="2">
        <v>3</v>
      </c>
      <c r="B14" s="4" t="s">
        <v>5</v>
      </c>
    </row>
    <row r="15" spans="1:2" ht="17" x14ac:dyDescent="0.2">
      <c r="A15" s="2">
        <v>4</v>
      </c>
      <c r="B15" s="4" t="s">
        <v>6</v>
      </c>
    </row>
    <row r="16" spans="1:2" ht="17" x14ac:dyDescent="0.2">
      <c r="A16" s="2">
        <v>5</v>
      </c>
      <c r="B16" s="4" t="s">
        <v>7</v>
      </c>
    </row>
    <row r="17" spans="1:2" ht="34" x14ac:dyDescent="0.2">
      <c r="A17" s="2">
        <v>6</v>
      </c>
      <c r="B17" s="4" t="s">
        <v>8</v>
      </c>
    </row>
    <row r="18" spans="1:2" ht="34" x14ac:dyDescent="0.2">
      <c r="A18" s="2">
        <v>7</v>
      </c>
      <c r="B18" s="4" t="s">
        <v>9</v>
      </c>
    </row>
    <row r="19" spans="1:2" ht="15" customHeight="1" x14ac:dyDescent="0.2">
      <c r="B19" s="1"/>
    </row>
    <row r="20" spans="1:2" ht="15" customHeight="1" x14ac:dyDescent="0.2">
      <c r="B20" s="1"/>
    </row>
    <row r="21" spans="1:2" ht="15" customHeight="1" x14ac:dyDescent="0.2">
      <c r="B21" s="1"/>
    </row>
    <row r="30" spans="1:2" ht="15" customHeight="1" x14ac:dyDescent="0.2">
      <c r="B30" s="1"/>
    </row>
    <row r="31" spans="1:2" ht="15" customHeight="1" x14ac:dyDescent="0.2">
      <c r="B31" s="1"/>
    </row>
    <row r="32" spans="1:2" ht="15" customHeight="1" x14ac:dyDescent="0.2">
      <c r="B32" s="1"/>
    </row>
    <row r="33" spans="2:2" ht="15" customHeight="1" x14ac:dyDescent="0.2">
      <c r="B33" s="1"/>
    </row>
    <row r="34" spans="2:2" ht="15" customHeight="1" x14ac:dyDescent="0.2">
      <c r="B34" s="1"/>
    </row>
    <row r="35" spans="2:2" ht="15" customHeight="1" x14ac:dyDescent="0.2">
      <c r="B35" s="1"/>
    </row>
    <row r="36" spans="2:2" ht="15" customHeight="1" x14ac:dyDescent="0.2">
      <c r="B36" s="1"/>
    </row>
    <row r="37" spans="2:2" ht="15" customHeight="1" x14ac:dyDescent="0.2">
      <c r="B37" s="1"/>
    </row>
    <row r="38" spans="2:2" ht="15" customHeight="1" x14ac:dyDescent="0.2">
      <c r="B38" s="1"/>
    </row>
    <row r="39" spans="2:2" ht="15" customHeight="1" x14ac:dyDescent="0.2">
      <c r="B39" s="1"/>
    </row>
    <row r="40" spans="2:2" ht="15" customHeight="1" x14ac:dyDescent="0.2">
      <c r="B40" s="1"/>
    </row>
    <row r="41" spans="2:2" ht="15" customHeight="1" x14ac:dyDescent="0.2">
      <c r="B41" s="1"/>
    </row>
    <row r="42" spans="2:2" ht="15" customHeight="1" x14ac:dyDescent="0.2">
      <c r="B42" s="1"/>
    </row>
    <row r="43" spans="2:2" ht="15" customHeight="1" x14ac:dyDescent="0.2">
      <c r="B43" s="1"/>
    </row>
    <row r="44" spans="2:2" ht="15" customHeight="1" x14ac:dyDescent="0.2">
      <c r="B44" s="1"/>
    </row>
    <row r="45" spans="2:2" ht="15" customHeight="1" x14ac:dyDescent="0.2">
      <c r="B45" s="1"/>
    </row>
    <row r="46" spans="2:2" ht="15" customHeight="1" x14ac:dyDescent="0.2">
      <c r="B46" s="1"/>
    </row>
    <row r="47" spans="2:2" ht="15" customHeight="1" x14ac:dyDescent="0.2">
      <c r="B47" s="1"/>
    </row>
    <row r="48" spans="2:2" ht="15" customHeight="1" x14ac:dyDescent="0.2">
      <c r="B48" s="1"/>
    </row>
    <row r="49" spans="2:2" ht="15" customHeight="1" x14ac:dyDescent="0.2">
      <c r="B49" s="1"/>
    </row>
    <row r="50" spans="2:2" ht="15" customHeight="1" x14ac:dyDescent="0.2">
      <c r="B50" s="1"/>
    </row>
    <row r="51" spans="2:2" ht="15" customHeight="1" x14ac:dyDescent="0.2">
      <c r="B51" s="1"/>
    </row>
    <row r="52" spans="2:2" ht="15" customHeight="1" x14ac:dyDescent="0.2">
      <c r="B52" s="1"/>
    </row>
    <row r="53" spans="2:2" ht="15" customHeight="1" x14ac:dyDescent="0.2">
      <c r="B53" s="1"/>
    </row>
    <row r="54" spans="2:2" ht="15" customHeight="1" x14ac:dyDescent="0.2">
      <c r="B54" s="1"/>
    </row>
    <row r="55" spans="2:2" ht="15" customHeight="1" x14ac:dyDescent="0.2">
      <c r="B55" s="1"/>
    </row>
    <row r="56" spans="2:2" ht="15" customHeight="1" x14ac:dyDescent="0.2">
      <c r="B56" s="1"/>
    </row>
    <row r="57" spans="2:2" ht="15" customHeight="1" x14ac:dyDescent="0.2">
      <c r="B57" s="1"/>
    </row>
    <row r="58" spans="2:2" ht="15" customHeight="1" x14ac:dyDescent="0.2">
      <c r="B58" s="1"/>
    </row>
    <row r="59" spans="2:2" ht="15" customHeight="1" x14ac:dyDescent="0.2">
      <c r="B59" s="1"/>
    </row>
    <row r="60" spans="2:2" ht="16" x14ac:dyDescent="0.2">
      <c r="B60" s="1"/>
    </row>
    <row r="61" spans="2:2" ht="16" x14ac:dyDescent="0.2">
      <c r="B61" s="1"/>
    </row>
    <row r="62" spans="2:2" ht="16" x14ac:dyDescent="0.2">
      <c r="B62" s="1"/>
    </row>
    <row r="63" spans="2:2" ht="16" x14ac:dyDescent="0.2">
      <c r="B63" s="1"/>
    </row>
    <row r="64" spans="2:2" ht="16" x14ac:dyDescent="0.2">
      <c r="B64" s="1"/>
    </row>
    <row r="65" spans="2:2" ht="16" x14ac:dyDescent="0.2">
      <c r="B65" s="1"/>
    </row>
    <row r="66" spans="2:2" ht="16" x14ac:dyDescent="0.2">
      <c r="B66" s="1"/>
    </row>
    <row r="67" spans="2:2" ht="16" x14ac:dyDescent="0.2">
      <c r="B67" s="1"/>
    </row>
    <row r="68" spans="2:2" ht="16" x14ac:dyDescent="0.2">
      <c r="B68" s="1"/>
    </row>
    <row r="69" spans="2:2" ht="16" x14ac:dyDescent="0.2">
      <c r="B69" s="1"/>
    </row>
    <row r="70" spans="2:2" ht="16" x14ac:dyDescent="0.2">
      <c r="B70" s="1"/>
    </row>
    <row r="71" spans="2:2" ht="16" x14ac:dyDescent="0.2">
      <c r="B71" s="1"/>
    </row>
    <row r="72" spans="2:2" ht="16" x14ac:dyDescent="0.2">
      <c r="B72" s="1"/>
    </row>
    <row r="73" spans="2:2" ht="16" x14ac:dyDescent="0.2">
      <c r="B73" s="1"/>
    </row>
    <row r="74" spans="2:2" ht="16" x14ac:dyDescent="0.2">
      <c r="B74" s="1"/>
    </row>
    <row r="75" spans="2:2" ht="16" x14ac:dyDescent="0.2">
      <c r="B75" s="1"/>
    </row>
    <row r="76" spans="2:2" ht="16" x14ac:dyDescent="0.2">
      <c r="B76" s="1"/>
    </row>
    <row r="77" spans="2:2" ht="16" x14ac:dyDescent="0.2">
      <c r="B77" s="1"/>
    </row>
    <row r="78" spans="2:2" ht="16" x14ac:dyDescent="0.2">
      <c r="B78" s="1"/>
    </row>
    <row r="79" spans="2:2" ht="16" x14ac:dyDescent="0.2">
      <c r="B79" s="1"/>
    </row>
    <row r="80" spans="2:2" ht="16" x14ac:dyDescent="0.2">
      <c r="B80" s="1"/>
    </row>
    <row r="81" spans="2:2" ht="16" x14ac:dyDescent="0.2">
      <c r="B81" s="1"/>
    </row>
    <row r="82" spans="2:2" ht="16" x14ac:dyDescent="0.2">
      <c r="B82" s="1"/>
    </row>
    <row r="83" spans="2:2" ht="16" x14ac:dyDescent="0.2">
      <c r="B83" s="1"/>
    </row>
    <row r="84" spans="2:2" ht="16" x14ac:dyDescent="0.2">
      <c r="B84" s="1"/>
    </row>
    <row r="85" spans="2:2" ht="16" x14ac:dyDescent="0.2">
      <c r="B85" s="1"/>
    </row>
    <row r="86" spans="2:2" ht="16" x14ac:dyDescent="0.2">
      <c r="B86" s="1"/>
    </row>
    <row r="87" spans="2:2" ht="16" x14ac:dyDescent="0.2">
      <c r="B87" s="1"/>
    </row>
    <row r="88" spans="2:2" ht="16" x14ac:dyDescent="0.2">
      <c r="B88" s="1"/>
    </row>
    <row r="89" spans="2:2" ht="16" x14ac:dyDescent="0.2">
      <c r="B89" s="1"/>
    </row>
    <row r="90" spans="2:2" ht="16" x14ac:dyDescent="0.2">
      <c r="B90" s="1"/>
    </row>
    <row r="91" spans="2:2" ht="16" x14ac:dyDescent="0.2">
      <c r="B91" s="1"/>
    </row>
    <row r="92" spans="2:2" ht="16" x14ac:dyDescent="0.2">
      <c r="B92" s="1"/>
    </row>
    <row r="93" spans="2:2" ht="16" x14ac:dyDescent="0.2">
      <c r="B93" s="1"/>
    </row>
    <row r="94" spans="2:2" ht="16" x14ac:dyDescent="0.2">
      <c r="B94" s="1"/>
    </row>
    <row r="95" spans="2:2" ht="16" x14ac:dyDescent="0.2">
      <c r="B95" s="1"/>
    </row>
    <row r="96" spans="2:2" ht="16" x14ac:dyDescent="0.2">
      <c r="B96" s="1"/>
    </row>
    <row r="97" spans="2:2" ht="16" x14ac:dyDescent="0.2">
      <c r="B97" s="1"/>
    </row>
    <row r="98" spans="2:2" ht="16" x14ac:dyDescent="0.2">
      <c r="B98" s="1"/>
    </row>
    <row r="99" spans="2:2" ht="16" x14ac:dyDescent="0.2">
      <c r="B99" s="1"/>
    </row>
    <row r="100" spans="2:2" ht="16" x14ac:dyDescent="0.2">
      <c r="B100" s="1"/>
    </row>
    <row r="101" spans="2:2" ht="16" x14ac:dyDescent="0.2">
      <c r="B101" s="1"/>
    </row>
    <row r="102" spans="2:2" ht="16" x14ac:dyDescent="0.2">
      <c r="B102" s="1"/>
    </row>
    <row r="103" spans="2:2" ht="16" x14ac:dyDescent="0.2">
      <c r="B103" s="1"/>
    </row>
    <row r="104" spans="2:2" ht="16" x14ac:dyDescent="0.2">
      <c r="B104" s="1"/>
    </row>
    <row r="105" spans="2:2" ht="16" x14ac:dyDescent="0.2">
      <c r="B105" s="1"/>
    </row>
    <row r="106" spans="2:2" ht="16" x14ac:dyDescent="0.2">
      <c r="B106" s="1"/>
    </row>
    <row r="107" spans="2:2" ht="16" x14ac:dyDescent="0.2">
      <c r="B107" s="1"/>
    </row>
    <row r="108" spans="2:2" ht="16" x14ac:dyDescent="0.2">
      <c r="B108" s="1"/>
    </row>
    <row r="109" spans="2:2" ht="16" x14ac:dyDescent="0.2">
      <c r="B109" s="1"/>
    </row>
    <row r="110" spans="2:2" ht="16" x14ac:dyDescent="0.2">
      <c r="B110" s="1"/>
    </row>
    <row r="111" spans="2:2" ht="16" x14ac:dyDescent="0.2">
      <c r="B111" s="1"/>
    </row>
    <row r="112" spans="2:2" ht="16" x14ac:dyDescent="0.2">
      <c r="B112" s="1"/>
    </row>
    <row r="113" spans="2:2" ht="16" x14ac:dyDescent="0.2">
      <c r="B113" s="1"/>
    </row>
    <row r="114" spans="2:2" ht="16" x14ac:dyDescent="0.2">
      <c r="B114" s="1"/>
    </row>
    <row r="115" spans="2:2" ht="16" x14ac:dyDescent="0.2">
      <c r="B115" s="1"/>
    </row>
    <row r="116" spans="2:2" ht="16" x14ac:dyDescent="0.2">
      <c r="B116" s="1"/>
    </row>
    <row r="117" spans="2:2" ht="16" x14ac:dyDescent="0.2">
      <c r="B117" s="1"/>
    </row>
    <row r="118" spans="2:2" ht="16" x14ac:dyDescent="0.2">
      <c r="B118" s="1"/>
    </row>
    <row r="119" spans="2:2" ht="16" x14ac:dyDescent="0.2">
      <c r="B119" s="1"/>
    </row>
    <row r="120" spans="2:2" ht="16" x14ac:dyDescent="0.2">
      <c r="B120" s="1"/>
    </row>
    <row r="121" spans="2:2" ht="16" x14ac:dyDescent="0.2">
      <c r="B121" s="1"/>
    </row>
    <row r="122" spans="2:2" ht="16" x14ac:dyDescent="0.2">
      <c r="B122" s="1"/>
    </row>
    <row r="123" spans="2:2" ht="16" x14ac:dyDescent="0.2">
      <c r="B123" s="1"/>
    </row>
    <row r="124" spans="2:2" ht="16" x14ac:dyDescent="0.2">
      <c r="B124" s="1"/>
    </row>
    <row r="125" spans="2:2" ht="16" x14ac:dyDescent="0.2">
      <c r="B125" s="1"/>
    </row>
    <row r="126" spans="2:2" ht="16" x14ac:dyDescent="0.2">
      <c r="B126" s="1"/>
    </row>
    <row r="127" spans="2:2" ht="16" x14ac:dyDescent="0.2">
      <c r="B127" s="1"/>
    </row>
    <row r="128" spans="2:2" ht="16" x14ac:dyDescent="0.2">
      <c r="B128" s="1"/>
    </row>
    <row r="129" spans="2:2" ht="16" x14ac:dyDescent="0.2">
      <c r="B129" s="1"/>
    </row>
    <row r="130" spans="2:2" ht="16" x14ac:dyDescent="0.2">
      <c r="B130" s="1"/>
    </row>
    <row r="131" spans="2:2" ht="16" x14ac:dyDescent="0.2">
      <c r="B131" s="1"/>
    </row>
    <row r="132" spans="2:2" ht="16" x14ac:dyDescent="0.2">
      <c r="B132" s="1"/>
    </row>
    <row r="133" spans="2:2" ht="16" x14ac:dyDescent="0.2">
      <c r="B133" s="1"/>
    </row>
    <row r="134" spans="2:2" ht="16" x14ac:dyDescent="0.2">
      <c r="B134" s="1"/>
    </row>
    <row r="135" spans="2:2" ht="16" x14ac:dyDescent="0.2">
      <c r="B135" s="1"/>
    </row>
    <row r="136" spans="2:2" ht="16" x14ac:dyDescent="0.2">
      <c r="B136" s="1"/>
    </row>
    <row r="137" spans="2:2" ht="16" x14ac:dyDescent="0.2">
      <c r="B137" s="1"/>
    </row>
    <row r="138" spans="2:2" ht="16" x14ac:dyDescent="0.2">
      <c r="B138" s="1"/>
    </row>
    <row r="139" spans="2:2" ht="16" x14ac:dyDescent="0.2">
      <c r="B139" s="1"/>
    </row>
    <row r="140" spans="2:2" ht="16" x14ac:dyDescent="0.2">
      <c r="B140" s="1"/>
    </row>
    <row r="141" spans="2:2" ht="16" x14ac:dyDescent="0.2">
      <c r="B141" s="1"/>
    </row>
    <row r="142" spans="2:2" ht="16" x14ac:dyDescent="0.2">
      <c r="B142" s="1"/>
    </row>
    <row r="143" spans="2:2" ht="16" x14ac:dyDescent="0.2">
      <c r="B143" s="1"/>
    </row>
    <row r="144" spans="2:2" ht="16" x14ac:dyDescent="0.2">
      <c r="B144" s="1"/>
    </row>
    <row r="145" spans="2:2" ht="16" x14ac:dyDescent="0.2">
      <c r="B145" s="1"/>
    </row>
    <row r="146" spans="2:2" ht="16" x14ac:dyDescent="0.2">
      <c r="B146" s="1"/>
    </row>
    <row r="147" spans="2:2" ht="16" x14ac:dyDescent="0.2">
      <c r="B147" s="1"/>
    </row>
    <row r="148" spans="2:2" ht="16" x14ac:dyDescent="0.2">
      <c r="B148" s="1"/>
    </row>
    <row r="149" spans="2:2" ht="16" x14ac:dyDescent="0.2">
      <c r="B149" s="1"/>
    </row>
    <row r="150" spans="2:2" ht="16" x14ac:dyDescent="0.2">
      <c r="B150" s="1"/>
    </row>
    <row r="151" spans="2:2" ht="16" x14ac:dyDescent="0.2">
      <c r="B151" s="1"/>
    </row>
    <row r="152" spans="2:2" ht="16" x14ac:dyDescent="0.2">
      <c r="B152" s="1"/>
    </row>
    <row r="153" spans="2:2" ht="16" x14ac:dyDescent="0.2">
      <c r="B153" s="1"/>
    </row>
    <row r="154" spans="2:2" ht="16" x14ac:dyDescent="0.2">
      <c r="B154" s="1"/>
    </row>
    <row r="155" spans="2:2" ht="16" x14ac:dyDescent="0.2">
      <c r="B155" s="1"/>
    </row>
    <row r="156" spans="2:2" ht="16" x14ac:dyDescent="0.2">
      <c r="B156" s="1"/>
    </row>
    <row r="157" spans="2:2" ht="16" x14ac:dyDescent="0.2">
      <c r="B157" s="1"/>
    </row>
    <row r="158" spans="2:2" ht="16" x14ac:dyDescent="0.2">
      <c r="B158" s="1"/>
    </row>
    <row r="159" spans="2:2" ht="16" x14ac:dyDescent="0.2">
      <c r="B159" s="1"/>
    </row>
    <row r="160" spans="2:2" ht="16" x14ac:dyDescent="0.2">
      <c r="B160" s="1"/>
    </row>
    <row r="161" spans="2:2" ht="16" x14ac:dyDescent="0.2">
      <c r="B161" s="1"/>
    </row>
    <row r="162" spans="2:2" ht="16" x14ac:dyDescent="0.2">
      <c r="B162" s="1"/>
    </row>
    <row r="163" spans="2:2" ht="16" x14ac:dyDescent="0.2">
      <c r="B163" s="1"/>
    </row>
    <row r="164" spans="2:2" ht="16" x14ac:dyDescent="0.2">
      <c r="B164" s="1"/>
    </row>
    <row r="165" spans="2:2" ht="16" x14ac:dyDescent="0.2">
      <c r="B165" s="1"/>
    </row>
    <row r="166" spans="2:2" ht="16" x14ac:dyDescent="0.2">
      <c r="B166" s="1"/>
    </row>
    <row r="167" spans="2:2" ht="16" x14ac:dyDescent="0.2">
      <c r="B167" s="1"/>
    </row>
    <row r="168" spans="2:2" ht="16" x14ac:dyDescent="0.2">
      <c r="B168" s="1"/>
    </row>
    <row r="169" spans="2:2" ht="16" x14ac:dyDescent="0.2">
      <c r="B169" s="1"/>
    </row>
    <row r="170" spans="2:2" ht="16" x14ac:dyDescent="0.2">
      <c r="B170" s="1"/>
    </row>
    <row r="171" spans="2:2" ht="16" x14ac:dyDescent="0.2">
      <c r="B171" s="1"/>
    </row>
    <row r="172" spans="2:2" ht="16" x14ac:dyDescent="0.2">
      <c r="B172" s="1"/>
    </row>
    <row r="173" spans="2:2" ht="16" x14ac:dyDescent="0.2">
      <c r="B173" s="1"/>
    </row>
    <row r="174" spans="2:2" ht="16" x14ac:dyDescent="0.2">
      <c r="B174" s="1"/>
    </row>
    <row r="175" spans="2:2" ht="16" x14ac:dyDescent="0.2">
      <c r="B175" s="1"/>
    </row>
    <row r="176" spans="2:2" ht="16" x14ac:dyDescent="0.2">
      <c r="B176" s="1"/>
    </row>
    <row r="177" spans="2:2" ht="16" x14ac:dyDescent="0.2">
      <c r="B177" s="1"/>
    </row>
    <row r="178" spans="2:2" ht="16" x14ac:dyDescent="0.2">
      <c r="B178" s="1"/>
    </row>
    <row r="179" spans="2:2" ht="16" x14ac:dyDescent="0.2">
      <c r="B179" s="1"/>
    </row>
    <row r="180" spans="2:2" ht="16" x14ac:dyDescent="0.2">
      <c r="B180" s="1"/>
    </row>
    <row r="181" spans="2:2" ht="16" x14ac:dyDescent="0.2">
      <c r="B181" s="1"/>
    </row>
    <row r="182" spans="2:2" ht="16" x14ac:dyDescent="0.2">
      <c r="B182" s="1"/>
    </row>
    <row r="183" spans="2:2" ht="16" x14ac:dyDescent="0.2">
      <c r="B183" s="1"/>
    </row>
    <row r="184" spans="2:2" ht="16" x14ac:dyDescent="0.2">
      <c r="B184" s="1"/>
    </row>
    <row r="185" spans="2:2" ht="16" x14ac:dyDescent="0.2">
      <c r="B185" s="1"/>
    </row>
    <row r="186" spans="2:2" ht="16" x14ac:dyDescent="0.2">
      <c r="B186" s="1"/>
    </row>
    <row r="187" spans="2:2" ht="16" x14ac:dyDescent="0.2">
      <c r="B187" s="1"/>
    </row>
    <row r="188" spans="2:2" ht="16" x14ac:dyDescent="0.2">
      <c r="B188" s="1"/>
    </row>
    <row r="189" spans="2:2" ht="16" x14ac:dyDescent="0.2">
      <c r="B189" s="1"/>
    </row>
    <row r="190" spans="2:2" ht="16" x14ac:dyDescent="0.2">
      <c r="B190" s="1"/>
    </row>
    <row r="191" spans="2:2" ht="16" x14ac:dyDescent="0.2">
      <c r="B191" s="1"/>
    </row>
    <row r="192" spans="2:2" ht="16" x14ac:dyDescent="0.2">
      <c r="B192" s="1"/>
    </row>
    <row r="193" spans="2:2" ht="16" x14ac:dyDescent="0.2">
      <c r="B193" s="1"/>
    </row>
    <row r="194" spans="2:2" ht="16" x14ac:dyDescent="0.2">
      <c r="B194" s="1"/>
    </row>
    <row r="195" spans="2:2" ht="16" x14ac:dyDescent="0.2">
      <c r="B195" s="1"/>
    </row>
    <row r="196" spans="2:2" ht="16" x14ac:dyDescent="0.2">
      <c r="B196" s="1"/>
    </row>
    <row r="197" spans="2:2" ht="16" x14ac:dyDescent="0.2">
      <c r="B197" s="1"/>
    </row>
    <row r="198" spans="2:2" ht="16" x14ac:dyDescent="0.2">
      <c r="B198" s="1"/>
    </row>
    <row r="199" spans="2:2" ht="16" x14ac:dyDescent="0.2">
      <c r="B199" s="1"/>
    </row>
    <row r="200" spans="2:2" ht="16" x14ac:dyDescent="0.2">
      <c r="B200" s="1"/>
    </row>
    <row r="201" spans="2:2" ht="16" x14ac:dyDescent="0.2">
      <c r="B201" s="1"/>
    </row>
    <row r="202" spans="2:2" ht="16" x14ac:dyDescent="0.2">
      <c r="B202" s="1"/>
    </row>
    <row r="203" spans="2:2" ht="16" x14ac:dyDescent="0.2">
      <c r="B203" s="1"/>
    </row>
    <row r="204" spans="2:2" ht="16" x14ac:dyDescent="0.2">
      <c r="B204" s="1"/>
    </row>
    <row r="205" spans="2:2" ht="16" x14ac:dyDescent="0.2">
      <c r="B205" s="1"/>
    </row>
    <row r="206" spans="2:2" ht="16" x14ac:dyDescent="0.2">
      <c r="B206" s="1"/>
    </row>
    <row r="207" spans="2:2" ht="16" x14ac:dyDescent="0.2">
      <c r="B207" s="1"/>
    </row>
    <row r="208" spans="2:2" ht="16" x14ac:dyDescent="0.2">
      <c r="B208" s="1"/>
    </row>
    <row r="209" spans="2:2" ht="16" x14ac:dyDescent="0.2">
      <c r="B209" s="1"/>
    </row>
    <row r="210" spans="2:2" ht="16" x14ac:dyDescent="0.2">
      <c r="B210" s="1"/>
    </row>
    <row r="211" spans="2:2" ht="16" x14ac:dyDescent="0.2">
      <c r="B211" s="1"/>
    </row>
    <row r="212" spans="2:2" ht="16" x14ac:dyDescent="0.2">
      <c r="B212" s="1"/>
    </row>
    <row r="213" spans="2:2" ht="16" x14ac:dyDescent="0.2">
      <c r="B213" s="1"/>
    </row>
    <row r="214" spans="2:2" ht="16" x14ac:dyDescent="0.2">
      <c r="B214" s="1"/>
    </row>
    <row r="215" spans="2:2" ht="16" x14ac:dyDescent="0.2">
      <c r="B215" s="1"/>
    </row>
    <row r="216" spans="2:2" ht="16" x14ac:dyDescent="0.2">
      <c r="B216" s="1"/>
    </row>
    <row r="217" spans="2:2" ht="16" x14ac:dyDescent="0.2">
      <c r="B217" s="1"/>
    </row>
    <row r="218" spans="2:2" ht="16" x14ac:dyDescent="0.2">
      <c r="B218" s="1"/>
    </row>
    <row r="219" spans="2:2" ht="16" x14ac:dyDescent="0.2">
      <c r="B219" s="1"/>
    </row>
    <row r="220" spans="2:2" ht="16" x14ac:dyDescent="0.2">
      <c r="B220" s="1"/>
    </row>
    <row r="221" spans="2:2" ht="16" x14ac:dyDescent="0.2">
      <c r="B221" s="1"/>
    </row>
    <row r="222" spans="2:2" ht="16" x14ac:dyDescent="0.2">
      <c r="B222" s="1"/>
    </row>
    <row r="223" spans="2:2" ht="16" x14ac:dyDescent="0.2">
      <c r="B223" s="1"/>
    </row>
    <row r="224" spans="2:2" ht="16" x14ac:dyDescent="0.2">
      <c r="B224" s="1"/>
    </row>
    <row r="225" spans="2:2" ht="16" x14ac:dyDescent="0.2">
      <c r="B225" s="1"/>
    </row>
    <row r="226" spans="2:2" ht="16" x14ac:dyDescent="0.2">
      <c r="B226" s="1"/>
    </row>
    <row r="227" spans="2:2" ht="16" x14ac:dyDescent="0.2">
      <c r="B227" s="1"/>
    </row>
    <row r="228" spans="2:2" ht="16" x14ac:dyDescent="0.2">
      <c r="B228" s="1"/>
    </row>
    <row r="229" spans="2:2" ht="16" x14ac:dyDescent="0.2">
      <c r="B229" s="1"/>
    </row>
    <row r="230" spans="2:2" ht="16" x14ac:dyDescent="0.2">
      <c r="B230" s="1"/>
    </row>
    <row r="231" spans="2:2" ht="16" x14ac:dyDescent="0.2">
      <c r="B231" s="1"/>
    </row>
    <row r="232" spans="2:2" ht="16" x14ac:dyDescent="0.2">
      <c r="B232" s="1"/>
    </row>
    <row r="233" spans="2:2" ht="16" x14ac:dyDescent="0.2">
      <c r="B233" s="1"/>
    </row>
    <row r="234" spans="2:2" ht="16" x14ac:dyDescent="0.2">
      <c r="B234" s="1"/>
    </row>
    <row r="235" spans="2:2" ht="16" x14ac:dyDescent="0.2">
      <c r="B235" s="1"/>
    </row>
    <row r="236" spans="2:2" ht="16" x14ac:dyDescent="0.2">
      <c r="B236" s="1"/>
    </row>
    <row r="237" spans="2:2" ht="16" x14ac:dyDescent="0.2">
      <c r="B237" s="1"/>
    </row>
    <row r="238" spans="2:2" ht="16" x14ac:dyDescent="0.2">
      <c r="B238" s="1"/>
    </row>
    <row r="239" spans="2:2" ht="16" x14ac:dyDescent="0.2">
      <c r="B239" s="1"/>
    </row>
    <row r="240" spans="2:2" ht="16" x14ac:dyDescent="0.2">
      <c r="B240" s="1"/>
    </row>
    <row r="241" spans="2:2" ht="16" x14ac:dyDescent="0.2">
      <c r="B241" s="1"/>
    </row>
    <row r="242" spans="2:2" ht="16" x14ac:dyDescent="0.2">
      <c r="B242" s="1"/>
    </row>
    <row r="243" spans="2:2" ht="16" x14ac:dyDescent="0.2">
      <c r="B243" s="1"/>
    </row>
    <row r="244" spans="2:2" ht="16" x14ac:dyDescent="0.2">
      <c r="B244" s="1"/>
    </row>
    <row r="245" spans="2:2" ht="16" x14ac:dyDescent="0.2">
      <c r="B245" s="1"/>
    </row>
    <row r="246" spans="2:2" ht="16" x14ac:dyDescent="0.2">
      <c r="B246" s="1"/>
    </row>
    <row r="247" spans="2:2" ht="16" x14ac:dyDescent="0.2">
      <c r="B247" s="1"/>
    </row>
    <row r="248" spans="2:2" ht="16" x14ac:dyDescent="0.2">
      <c r="B248" s="1"/>
    </row>
    <row r="249" spans="2:2" ht="16" x14ac:dyDescent="0.2">
      <c r="B249" s="1"/>
    </row>
    <row r="250" spans="2:2" ht="16" x14ac:dyDescent="0.2">
      <c r="B250" s="1"/>
    </row>
    <row r="251" spans="2:2" ht="16" x14ac:dyDescent="0.2">
      <c r="B251" s="1"/>
    </row>
    <row r="252" spans="2:2" ht="16" x14ac:dyDescent="0.2">
      <c r="B252" s="1"/>
    </row>
    <row r="253" spans="2:2" ht="16" x14ac:dyDescent="0.2">
      <c r="B253" s="1"/>
    </row>
    <row r="254" spans="2:2" ht="16" x14ac:dyDescent="0.2">
      <c r="B254" s="1"/>
    </row>
    <row r="255" spans="2:2" ht="16" x14ac:dyDescent="0.2">
      <c r="B255" s="1"/>
    </row>
    <row r="256" spans="2:2" ht="16" x14ac:dyDescent="0.2">
      <c r="B256" s="1"/>
    </row>
    <row r="257" spans="2:2" ht="16" x14ac:dyDescent="0.2">
      <c r="B257" s="1"/>
    </row>
    <row r="258" spans="2:2" ht="16" x14ac:dyDescent="0.2">
      <c r="B258" s="1"/>
    </row>
    <row r="259" spans="2:2" ht="16" x14ac:dyDescent="0.2">
      <c r="B259" s="1"/>
    </row>
    <row r="260" spans="2:2" ht="16" x14ac:dyDescent="0.2">
      <c r="B260" s="1"/>
    </row>
    <row r="261" spans="2:2" ht="16" x14ac:dyDescent="0.2">
      <c r="B261" s="1"/>
    </row>
    <row r="262" spans="2:2" ht="16" x14ac:dyDescent="0.2">
      <c r="B262" s="1"/>
    </row>
    <row r="263" spans="2:2" ht="16" x14ac:dyDescent="0.2">
      <c r="B263" s="1"/>
    </row>
    <row r="264" spans="2:2" ht="16" x14ac:dyDescent="0.2">
      <c r="B264" s="1"/>
    </row>
    <row r="265" spans="2:2" ht="16" x14ac:dyDescent="0.2">
      <c r="B265" s="1"/>
    </row>
    <row r="266" spans="2:2" ht="16" x14ac:dyDescent="0.2">
      <c r="B266" s="1"/>
    </row>
    <row r="267" spans="2:2" ht="16" x14ac:dyDescent="0.2">
      <c r="B267" s="1"/>
    </row>
    <row r="268" spans="2:2" ht="16" x14ac:dyDescent="0.2">
      <c r="B268" s="1"/>
    </row>
    <row r="269" spans="2:2" ht="16" x14ac:dyDescent="0.2">
      <c r="B269" s="1"/>
    </row>
    <row r="270" spans="2:2" ht="16" x14ac:dyDescent="0.2">
      <c r="B270" s="1"/>
    </row>
    <row r="271" spans="2:2" ht="16" x14ac:dyDescent="0.2">
      <c r="B271" s="1"/>
    </row>
    <row r="272" spans="2:2" ht="16" x14ac:dyDescent="0.2">
      <c r="B272" s="1"/>
    </row>
    <row r="273" spans="2:2" ht="16" x14ac:dyDescent="0.2">
      <c r="B273" s="1"/>
    </row>
    <row r="274" spans="2:2" ht="16" x14ac:dyDescent="0.2">
      <c r="B274" s="1"/>
    </row>
    <row r="275" spans="2:2" ht="16" x14ac:dyDescent="0.2">
      <c r="B275" s="1"/>
    </row>
    <row r="276" spans="2:2" ht="16" x14ac:dyDescent="0.2">
      <c r="B276" s="1"/>
    </row>
    <row r="277" spans="2:2" ht="16" x14ac:dyDescent="0.2">
      <c r="B277" s="1"/>
    </row>
    <row r="278" spans="2:2" ht="16" x14ac:dyDescent="0.2">
      <c r="B278" s="1"/>
    </row>
    <row r="279" spans="2:2" ht="16" x14ac:dyDescent="0.2">
      <c r="B279" s="1"/>
    </row>
    <row r="280" spans="2:2" ht="16" x14ac:dyDescent="0.2">
      <c r="B280" s="1"/>
    </row>
    <row r="281" spans="2:2" ht="16" x14ac:dyDescent="0.2">
      <c r="B281" s="1"/>
    </row>
    <row r="282" spans="2:2" ht="16" x14ac:dyDescent="0.2">
      <c r="B282" s="1"/>
    </row>
    <row r="283" spans="2:2" ht="16" x14ac:dyDescent="0.2">
      <c r="B283" s="1"/>
    </row>
    <row r="284" spans="2:2" ht="16" x14ac:dyDescent="0.2">
      <c r="B284" s="1"/>
    </row>
    <row r="285" spans="2:2" ht="16" x14ac:dyDescent="0.2">
      <c r="B285" s="1"/>
    </row>
    <row r="286" spans="2:2" ht="16" x14ac:dyDescent="0.2">
      <c r="B286" s="1"/>
    </row>
    <row r="287" spans="2:2" ht="16" x14ac:dyDescent="0.2">
      <c r="B287" s="1"/>
    </row>
    <row r="288" spans="2:2" ht="16" x14ac:dyDescent="0.2">
      <c r="B288" s="1"/>
    </row>
    <row r="289" spans="2:2" ht="16" x14ac:dyDescent="0.2">
      <c r="B289" s="1"/>
    </row>
    <row r="290" spans="2:2" ht="16" x14ac:dyDescent="0.2">
      <c r="B290" s="1"/>
    </row>
    <row r="291" spans="2:2" ht="16" x14ac:dyDescent="0.2">
      <c r="B291" s="1"/>
    </row>
    <row r="292" spans="2:2" ht="16" x14ac:dyDescent="0.2">
      <c r="B292" s="1"/>
    </row>
    <row r="293" spans="2:2" ht="16" x14ac:dyDescent="0.2">
      <c r="B293" s="1"/>
    </row>
    <row r="294" spans="2:2" ht="16" x14ac:dyDescent="0.2">
      <c r="B294" s="1"/>
    </row>
    <row r="295" spans="2:2" ht="16" x14ac:dyDescent="0.2">
      <c r="B295" s="1"/>
    </row>
    <row r="296" spans="2:2" ht="16" x14ac:dyDescent="0.2">
      <c r="B296" s="1"/>
    </row>
    <row r="297" spans="2:2" ht="16" x14ac:dyDescent="0.2">
      <c r="B297" s="1"/>
    </row>
    <row r="298" spans="2:2" ht="16" x14ac:dyDescent="0.2">
      <c r="B298" s="1"/>
    </row>
    <row r="299" spans="2:2" ht="16" x14ac:dyDescent="0.2">
      <c r="B299" s="1"/>
    </row>
    <row r="300" spans="2:2" ht="16" x14ac:dyDescent="0.2">
      <c r="B300" s="1"/>
    </row>
    <row r="301" spans="2:2" ht="16" x14ac:dyDescent="0.2">
      <c r="B301" s="1"/>
    </row>
    <row r="302" spans="2:2" ht="16" x14ac:dyDescent="0.2">
      <c r="B302" s="1"/>
    </row>
    <row r="303" spans="2:2" ht="16" x14ac:dyDescent="0.2">
      <c r="B303" s="1"/>
    </row>
    <row r="304" spans="2:2" ht="16" x14ac:dyDescent="0.2">
      <c r="B304" s="1"/>
    </row>
    <row r="305" spans="2:2" ht="16" x14ac:dyDescent="0.2">
      <c r="B305" s="1"/>
    </row>
    <row r="306" spans="2:2" ht="16" x14ac:dyDescent="0.2">
      <c r="B306" s="1"/>
    </row>
    <row r="307" spans="2:2" ht="16" x14ac:dyDescent="0.2">
      <c r="B307" s="1"/>
    </row>
    <row r="308" spans="2:2" ht="16" x14ac:dyDescent="0.2">
      <c r="B308" s="1"/>
    </row>
    <row r="309" spans="2:2" ht="16" x14ac:dyDescent="0.2">
      <c r="B309" s="1"/>
    </row>
    <row r="310" spans="2:2" ht="16" x14ac:dyDescent="0.2">
      <c r="B310" s="1"/>
    </row>
    <row r="311" spans="2:2" ht="16" x14ac:dyDescent="0.2">
      <c r="B311" s="1"/>
    </row>
    <row r="312" spans="2:2" ht="16" x14ac:dyDescent="0.2">
      <c r="B312" s="1"/>
    </row>
    <row r="313" spans="2:2" ht="16" x14ac:dyDescent="0.2">
      <c r="B313" s="1"/>
    </row>
    <row r="314" spans="2:2" ht="16" x14ac:dyDescent="0.2">
      <c r="B314" s="1"/>
    </row>
    <row r="315" spans="2:2" ht="16" x14ac:dyDescent="0.2">
      <c r="B315" s="1"/>
    </row>
    <row r="316" spans="2:2" ht="16" x14ac:dyDescent="0.2">
      <c r="B316" s="1"/>
    </row>
    <row r="317" spans="2:2" ht="16" x14ac:dyDescent="0.2">
      <c r="B317" s="1"/>
    </row>
    <row r="318" spans="2:2" ht="16" x14ac:dyDescent="0.2">
      <c r="B318" s="1"/>
    </row>
    <row r="319" spans="2:2" ht="16" x14ac:dyDescent="0.2">
      <c r="B319" s="1"/>
    </row>
    <row r="320" spans="2:2" ht="16" x14ac:dyDescent="0.2">
      <c r="B320" s="1"/>
    </row>
    <row r="321" spans="2:2" ht="16" x14ac:dyDescent="0.2">
      <c r="B321" s="1"/>
    </row>
    <row r="322" spans="2:2" ht="16" x14ac:dyDescent="0.2">
      <c r="B322" s="1"/>
    </row>
    <row r="323" spans="2:2" ht="16" x14ac:dyDescent="0.2">
      <c r="B323" s="1"/>
    </row>
    <row r="324" spans="2:2" ht="16" x14ac:dyDescent="0.2">
      <c r="B324" s="1"/>
    </row>
    <row r="325" spans="2:2" ht="16" x14ac:dyDescent="0.2">
      <c r="B325" s="1"/>
    </row>
    <row r="326" spans="2:2" ht="16" x14ac:dyDescent="0.2">
      <c r="B326" s="1"/>
    </row>
    <row r="327" spans="2:2" ht="16" x14ac:dyDescent="0.2">
      <c r="B327" s="1"/>
    </row>
    <row r="328" spans="2:2" ht="16" x14ac:dyDescent="0.2">
      <c r="B328" s="1"/>
    </row>
    <row r="329" spans="2:2" ht="16" x14ac:dyDescent="0.2">
      <c r="B329" s="1"/>
    </row>
    <row r="330" spans="2:2" ht="16" x14ac:dyDescent="0.2">
      <c r="B330" s="1"/>
    </row>
    <row r="331" spans="2:2" ht="16" x14ac:dyDescent="0.2">
      <c r="B331" s="1"/>
    </row>
    <row r="332" spans="2:2" ht="16" x14ac:dyDescent="0.2">
      <c r="B332" s="1"/>
    </row>
    <row r="333" spans="2:2" ht="16" x14ac:dyDescent="0.2">
      <c r="B333" s="1"/>
    </row>
    <row r="334" spans="2:2" ht="16" x14ac:dyDescent="0.2">
      <c r="B334" s="1"/>
    </row>
    <row r="335" spans="2:2" ht="16" x14ac:dyDescent="0.2">
      <c r="B335" s="1"/>
    </row>
    <row r="336" spans="2:2" ht="16" x14ac:dyDescent="0.2">
      <c r="B336" s="1"/>
    </row>
    <row r="337" spans="2:2" ht="16" x14ac:dyDescent="0.2">
      <c r="B337" s="1"/>
    </row>
    <row r="338" spans="2:2" ht="16" x14ac:dyDescent="0.2">
      <c r="B338" s="1"/>
    </row>
    <row r="339" spans="2:2" ht="16" x14ac:dyDescent="0.2">
      <c r="B339" s="1"/>
    </row>
    <row r="340" spans="2:2" ht="16" x14ac:dyDescent="0.2">
      <c r="B340" s="1"/>
    </row>
    <row r="341" spans="2:2" ht="16" x14ac:dyDescent="0.2">
      <c r="B341" s="1"/>
    </row>
    <row r="342" spans="2:2" ht="16" x14ac:dyDescent="0.2">
      <c r="B342" s="1"/>
    </row>
    <row r="343" spans="2:2" ht="16" x14ac:dyDescent="0.2">
      <c r="B343" s="1"/>
    </row>
    <row r="344" spans="2:2" ht="16" x14ac:dyDescent="0.2">
      <c r="B344" s="1"/>
    </row>
    <row r="345" spans="2:2" ht="16" x14ac:dyDescent="0.2">
      <c r="B345" s="1"/>
    </row>
    <row r="346" spans="2:2" ht="16" x14ac:dyDescent="0.2">
      <c r="B346" s="1"/>
    </row>
    <row r="347" spans="2:2" ht="16" x14ac:dyDescent="0.2">
      <c r="B347" s="1"/>
    </row>
    <row r="348" spans="2:2" ht="16" x14ac:dyDescent="0.2">
      <c r="B348" s="1"/>
    </row>
    <row r="349" spans="2:2" ht="16" x14ac:dyDescent="0.2">
      <c r="B349" s="1"/>
    </row>
    <row r="350" spans="2:2" ht="16" x14ac:dyDescent="0.2">
      <c r="B350" s="1"/>
    </row>
    <row r="351" spans="2:2" ht="16" x14ac:dyDescent="0.2">
      <c r="B351" s="1"/>
    </row>
    <row r="352" spans="2:2" ht="16" x14ac:dyDescent="0.2">
      <c r="B352" s="1"/>
    </row>
    <row r="353" spans="2:2" ht="16" x14ac:dyDescent="0.2">
      <c r="B353" s="1"/>
    </row>
    <row r="354" spans="2:2" ht="16" x14ac:dyDescent="0.2">
      <c r="B354" s="1"/>
    </row>
    <row r="355" spans="2:2" ht="16" x14ac:dyDescent="0.2">
      <c r="B355" s="1"/>
    </row>
    <row r="356" spans="2:2" ht="16" x14ac:dyDescent="0.2">
      <c r="B356" s="1"/>
    </row>
    <row r="357" spans="2:2" ht="16" x14ac:dyDescent="0.2">
      <c r="B357" s="1"/>
    </row>
    <row r="358" spans="2:2" ht="16" x14ac:dyDescent="0.2">
      <c r="B358" s="1"/>
    </row>
    <row r="359" spans="2:2" ht="16" x14ac:dyDescent="0.2">
      <c r="B359" s="1"/>
    </row>
    <row r="360" spans="2:2" ht="16" x14ac:dyDescent="0.2">
      <c r="B360" s="1"/>
    </row>
    <row r="361" spans="2:2" ht="16" x14ac:dyDescent="0.2">
      <c r="B361" s="1"/>
    </row>
    <row r="362" spans="2:2" ht="16" x14ac:dyDescent="0.2">
      <c r="B362" s="1"/>
    </row>
    <row r="363" spans="2:2" ht="16" x14ac:dyDescent="0.2">
      <c r="B363" s="1"/>
    </row>
    <row r="364" spans="2:2" ht="16" x14ac:dyDescent="0.2">
      <c r="B364" s="1"/>
    </row>
    <row r="365" spans="2:2" ht="16" x14ac:dyDescent="0.2">
      <c r="B365" s="1"/>
    </row>
    <row r="366" spans="2:2" ht="16" x14ac:dyDescent="0.2">
      <c r="B366" s="1"/>
    </row>
    <row r="367" spans="2:2" ht="16" x14ac:dyDescent="0.2">
      <c r="B367" s="1"/>
    </row>
    <row r="368" spans="2:2" ht="16" x14ac:dyDescent="0.2">
      <c r="B368" s="1"/>
    </row>
    <row r="369" spans="2:2" ht="16" x14ac:dyDescent="0.2">
      <c r="B369" s="1"/>
    </row>
    <row r="370" spans="2:2" ht="16" x14ac:dyDescent="0.2">
      <c r="B370" s="1"/>
    </row>
    <row r="371" spans="2:2" ht="16" x14ac:dyDescent="0.2">
      <c r="B371" s="1"/>
    </row>
    <row r="372" spans="2:2" ht="16" x14ac:dyDescent="0.2">
      <c r="B372" s="1"/>
    </row>
    <row r="373" spans="2:2" ht="16" x14ac:dyDescent="0.2">
      <c r="B373" s="1"/>
    </row>
    <row r="374" spans="2:2" ht="16" x14ac:dyDescent="0.2">
      <c r="B374" s="1"/>
    </row>
    <row r="375" spans="2:2" ht="16" x14ac:dyDescent="0.2">
      <c r="B375" s="1"/>
    </row>
    <row r="376" spans="2:2" ht="16" x14ac:dyDescent="0.2">
      <c r="B376" s="1"/>
    </row>
    <row r="377" spans="2:2" ht="16" x14ac:dyDescent="0.2">
      <c r="B377" s="1"/>
    </row>
    <row r="378" spans="2:2" ht="16" x14ac:dyDescent="0.2">
      <c r="B378" s="1"/>
    </row>
    <row r="379" spans="2:2" ht="16" x14ac:dyDescent="0.2">
      <c r="B379" s="1"/>
    </row>
    <row r="380" spans="2:2" ht="16" x14ac:dyDescent="0.2">
      <c r="B380" s="1"/>
    </row>
    <row r="381" spans="2:2" ht="16" x14ac:dyDescent="0.2">
      <c r="B381" s="1"/>
    </row>
    <row r="382" spans="2:2" ht="16" x14ac:dyDescent="0.2">
      <c r="B382" s="1"/>
    </row>
    <row r="383" spans="2:2" ht="16" x14ac:dyDescent="0.2">
      <c r="B383" s="1"/>
    </row>
    <row r="384" spans="2:2" ht="16" x14ac:dyDescent="0.2">
      <c r="B384" s="1"/>
    </row>
    <row r="385" spans="2:2" ht="16" x14ac:dyDescent="0.2">
      <c r="B385" s="1"/>
    </row>
    <row r="386" spans="2:2" ht="16" x14ac:dyDescent="0.2">
      <c r="B386" s="1"/>
    </row>
    <row r="387" spans="2:2" ht="16" x14ac:dyDescent="0.2">
      <c r="B387" s="1"/>
    </row>
    <row r="388" spans="2:2" ht="16" x14ac:dyDescent="0.2">
      <c r="B388" s="1"/>
    </row>
    <row r="389" spans="2:2" ht="16" x14ac:dyDescent="0.2">
      <c r="B389" s="1"/>
    </row>
    <row r="390" spans="2:2" ht="16" x14ac:dyDescent="0.2">
      <c r="B390" s="1"/>
    </row>
    <row r="391" spans="2:2" ht="16" x14ac:dyDescent="0.2">
      <c r="B391" s="1"/>
    </row>
    <row r="392" spans="2:2" ht="16" x14ac:dyDescent="0.2">
      <c r="B392" s="1"/>
    </row>
    <row r="393" spans="2:2" ht="16" x14ac:dyDescent="0.2">
      <c r="B393" s="1"/>
    </row>
    <row r="394" spans="2:2" ht="16" x14ac:dyDescent="0.2">
      <c r="B394" s="1"/>
    </row>
    <row r="395" spans="2:2" ht="16" x14ac:dyDescent="0.2">
      <c r="B395" s="1"/>
    </row>
    <row r="396" spans="2:2" ht="16" x14ac:dyDescent="0.2">
      <c r="B396" s="1"/>
    </row>
    <row r="397" spans="2:2" ht="16" x14ac:dyDescent="0.2">
      <c r="B397" s="1"/>
    </row>
    <row r="398" spans="2:2" ht="16" x14ac:dyDescent="0.2">
      <c r="B398" s="1"/>
    </row>
    <row r="399" spans="2:2" ht="16" x14ac:dyDescent="0.2">
      <c r="B399" s="1"/>
    </row>
    <row r="400" spans="2:2" ht="16" x14ac:dyDescent="0.2">
      <c r="B400" s="1"/>
    </row>
    <row r="401" spans="2:2" ht="16" x14ac:dyDescent="0.2">
      <c r="B401" s="1"/>
    </row>
    <row r="402" spans="2:2" ht="16" x14ac:dyDescent="0.2">
      <c r="B402" s="1"/>
    </row>
    <row r="403" spans="2:2" ht="16" x14ac:dyDescent="0.2">
      <c r="B403" s="1"/>
    </row>
    <row r="404" spans="2:2" ht="16" x14ac:dyDescent="0.2">
      <c r="B404" s="1"/>
    </row>
    <row r="405" spans="2:2" ht="16" x14ac:dyDescent="0.2">
      <c r="B405" s="1"/>
    </row>
    <row r="406" spans="2:2" ht="16" x14ac:dyDescent="0.2">
      <c r="B406" s="1"/>
    </row>
    <row r="407" spans="2:2" ht="16" x14ac:dyDescent="0.2">
      <c r="B407" s="1"/>
    </row>
    <row r="408" spans="2:2" ht="16" x14ac:dyDescent="0.2">
      <c r="B408" s="1"/>
    </row>
    <row r="409" spans="2:2" ht="16" x14ac:dyDescent="0.2">
      <c r="B409" s="1"/>
    </row>
    <row r="410" spans="2:2" ht="16" x14ac:dyDescent="0.2">
      <c r="B410" s="1"/>
    </row>
    <row r="411" spans="2:2" ht="16" x14ac:dyDescent="0.2">
      <c r="B411" s="1"/>
    </row>
    <row r="412" spans="2:2" ht="16" x14ac:dyDescent="0.2">
      <c r="B412" s="1"/>
    </row>
    <row r="413" spans="2:2" ht="16" x14ac:dyDescent="0.2">
      <c r="B413" s="1"/>
    </row>
    <row r="414" spans="2:2" ht="16" x14ac:dyDescent="0.2">
      <c r="B414" s="1"/>
    </row>
    <row r="415" spans="2:2" ht="16" x14ac:dyDescent="0.2">
      <c r="B415" s="1"/>
    </row>
    <row r="416" spans="2:2" ht="16" x14ac:dyDescent="0.2">
      <c r="B416" s="1"/>
    </row>
    <row r="417" spans="2:2" ht="16" x14ac:dyDescent="0.2">
      <c r="B417" s="1"/>
    </row>
    <row r="418" spans="2:2" ht="16" x14ac:dyDescent="0.2">
      <c r="B418" s="1"/>
    </row>
    <row r="419" spans="2:2" ht="16" x14ac:dyDescent="0.2">
      <c r="B419" s="1"/>
    </row>
    <row r="420" spans="2:2" ht="16" x14ac:dyDescent="0.2">
      <c r="B420" s="1"/>
    </row>
    <row r="421" spans="2:2" ht="16" x14ac:dyDescent="0.2">
      <c r="B421" s="1"/>
    </row>
    <row r="422" spans="2:2" ht="16" x14ac:dyDescent="0.2">
      <c r="B422" s="1"/>
    </row>
    <row r="423" spans="2:2" ht="16" x14ac:dyDescent="0.2">
      <c r="B423" s="1"/>
    </row>
    <row r="424" spans="2:2" ht="16" x14ac:dyDescent="0.2">
      <c r="B424" s="1"/>
    </row>
    <row r="425" spans="2:2" ht="16" x14ac:dyDescent="0.2">
      <c r="B425" s="1"/>
    </row>
    <row r="426" spans="2:2" ht="16" x14ac:dyDescent="0.2">
      <c r="B426" s="1"/>
    </row>
    <row r="427" spans="2:2" ht="16" x14ac:dyDescent="0.2">
      <c r="B427" s="1"/>
    </row>
    <row r="428" spans="2:2" ht="16" x14ac:dyDescent="0.2">
      <c r="B428" s="1"/>
    </row>
    <row r="429" spans="2:2" ht="16" x14ac:dyDescent="0.2">
      <c r="B429" s="1"/>
    </row>
    <row r="430" spans="2:2" ht="16" x14ac:dyDescent="0.2">
      <c r="B430" s="1"/>
    </row>
    <row r="431" spans="2:2" ht="16" x14ac:dyDescent="0.2">
      <c r="B431" s="1"/>
    </row>
    <row r="432" spans="2:2" ht="16" x14ac:dyDescent="0.2">
      <c r="B432" s="1"/>
    </row>
    <row r="433" spans="2:2" ht="16" x14ac:dyDescent="0.2">
      <c r="B433" s="1"/>
    </row>
    <row r="434" spans="2:2" ht="16" x14ac:dyDescent="0.2">
      <c r="B434" s="1"/>
    </row>
    <row r="435" spans="2:2" ht="16" x14ac:dyDescent="0.2">
      <c r="B435" s="1"/>
    </row>
    <row r="436" spans="2:2" ht="16" x14ac:dyDescent="0.2">
      <c r="B436" s="1"/>
    </row>
    <row r="437" spans="2:2" ht="16" x14ac:dyDescent="0.2">
      <c r="B437" s="1"/>
    </row>
    <row r="438" spans="2:2" ht="16" x14ac:dyDescent="0.2">
      <c r="B438" s="1"/>
    </row>
    <row r="439" spans="2:2" ht="16" x14ac:dyDescent="0.2">
      <c r="B439" s="1"/>
    </row>
    <row r="440" spans="2:2" ht="16" x14ac:dyDescent="0.2">
      <c r="B440" s="1"/>
    </row>
    <row r="441" spans="2:2" ht="16" x14ac:dyDescent="0.2">
      <c r="B441" s="1"/>
    </row>
    <row r="442" spans="2:2" ht="16" x14ac:dyDescent="0.2">
      <c r="B442" s="1"/>
    </row>
    <row r="443" spans="2:2" ht="16" x14ac:dyDescent="0.2">
      <c r="B443" s="1"/>
    </row>
    <row r="444" spans="2:2" ht="16" x14ac:dyDescent="0.2">
      <c r="B444" s="1"/>
    </row>
    <row r="445" spans="2:2" ht="16" x14ac:dyDescent="0.2">
      <c r="B445" s="1"/>
    </row>
    <row r="446" spans="2:2" ht="16" x14ac:dyDescent="0.2">
      <c r="B446" s="1"/>
    </row>
    <row r="447" spans="2:2" ht="16" x14ac:dyDescent="0.2">
      <c r="B447" s="1"/>
    </row>
    <row r="448" spans="2:2" ht="16" x14ac:dyDescent="0.2">
      <c r="B448" s="1"/>
    </row>
    <row r="449" spans="2:2" ht="16" x14ac:dyDescent="0.2">
      <c r="B449" s="1"/>
    </row>
    <row r="450" spans="2:2" ht="16" x14ac:dyDescent="0.2">
      <c r="B450" s="1"/>
    </row>
    <row r="451" spans="2:2" ht="16" x14ac:dyDescent="0.2">
      <c r="B451" s="1"/>
    </row>
    <row r="452" spans="2:2" ht="16" x14ac:dyDescent="0.2">
      <c r="B452" s="1"/>
    </row>
    <row r="453" spans="2:2" ht="16" x14ac:dyDescent="0.2">
      <c r="B453" s="1"/>
    </row>
    <row r="454" spans="2:2" ht="16" x14ac:dyDescent="0.2">
      <c r="B454" s="1"/>
    </row>
    <row r="455" spans="2:2" ht="16" x14ac:dyDescent="0.2">
      <c r="B455" s="1"/>
    </row>
    <row r="456" spans="2:2" ht="16" x14ac:dyDescent="0.2">
      <c r="B456" s="1"/>
    </row>
    <row r="457" spans="2:2" ht="16" x14ac:dyDescent="0.2">
      <c r="B457" s="1"/>
    </row>
    <row r="458" spans="2:2" ht="16" x14ac:dyDescent="0.2">
      <c r="B458" s="1"/>
    </row>
    <row r="459" spans="2:2" ht="16" x14ac:dyDescent="0.2">
      <c r="B459" s="1"/>
    </row>
    <row r="460" spans="2:2" ht="16" x14ac:dyDescent="0.2">
      <c r="B460" s="1"/>
    </row>
    <row r="461" spans="2:2" ht="16" x14ac:dyDescent="0.2">
      <c r="B461" s="1"/>
    </row>
    <row r="462" spans="2:2" ht="16" x14ac:dyDescent="0.2">
      <c r="B462" s="1"/>
    </row>
    <row r="463" spans="2:2" ht="16" x14ac:dyDescent="0.2">
      <c r="B463" s="1"/>
    </row>
    <row r="464" spans="2:2" ht="16" x14ac:dyDescent="0.2">
      <c r="B464" s="1"/>
    </row>
    <row r="465" spans="2:2" ht="16" x14ac:dyDescent="0.2">
      <c r="B465" s="1"/>
    </row>
    <row r="466" spans="2:2" ht="16" x14ac:dyDescent="0.2">
      <c r="B466" s="1"/>
    </row>
    <row r="467" spans="2:2" ht="16" x14ac:dyDescent="0.2">
      <c r="B467" s="1"/>
    </row>
    <row r="468" spans="2:2" ht="16" x14ac:dyDescent="0.2">
      <c r="B468" s="1"/>
    </row>
    <row r="469" spans="2:2" ht="16" x14ac:dyDescent="0.2">
      <c r="B469" s="1"/>
    </row>
    <row r="470" spans="2:2" ht="16" x14ac:dyDescent="0.2">
      <c r="B470" s="1"/>
    </row>
    <row r="471" spans="2:2" ht="16" x14ac:dyDescent="0.2">
      <c r="B471" s="1"/>
    </row>
    <row r="472" spans="2:2" ht="16" x14ac:dyDescent="0.2">
      <c r="B472" s="1"/>
    </row>
    <row r="473" spans="2:2" ht="16" x14ac:dyDescent="0.2">
      <c r="B473" s="1"/>
    </row>
    <row r="474" spans="2:2" ht="16" x14ac:dyDescent="0.2">
      <c r="B474" s="1"/>
    </row>
    <row r="475" spans="2:2" ht="16" x14ac:dyDescent="0.2">
      <c r="B475" s="1"/>
    </row>
    <row r="476" spans="2:2" ht="16" x14ac:dyDescent="0.2">
      <c r="B476" s="1"/>
    </row>
    <row r="477" spans="2:2" ht="16" x14ac:dyDescent="0.2">
      <c r="B477" s="1"/>
    </row>
    <row r="478" spans="2:2" ht="16" x14ac:dyDescent="0.2">
      <c r="B478" s="1"/>
    </row>
    <row r="479" spans="2:2" ht="16" x14ac:dyDescent="0.2">
      <c r="B479" s="1"/>
    </row>
    <row r="480" spans="2:2" ht="16" x14ac:dyDescent="0.2">
      <c r="B480" s="1"/>
    </row>
    <row r="481" spans="2:2" ht="16" x14ac:dyDescent="0.2">
      <c r="B481" s="1"/>
    </row>
    <row r="482" spans="2:2" ht="16" x14ac:dyDescent="0.2">
      <c r="B482" s="1"/>
    </row>
    <row r="483" spans="2:2" ht="16" x14ac:dyDescent="0.2">
      <c r="B483" s="1"/>
    </row>
    <row r="484" spans="2:2" ht="16" x14ac:dyDescent="0.2">
      <c r="B484" s="1"/>
    </row>
    <row r="485" spans="2:2" ht="16" x14ac:dyDescent="0.2">
      <c r="B485" s="1"/>
    </row>
    <row r="486" spans="2:2" ht="16" x14ac:dyDescent="0.2">
      <c r="B486" s="1"/>
    </row>
    <row r="487" spans="2:2" ht="16" x14ac:dyDescent="0.2">
      <c r="B487" s="1"/>
    </row>
    <row r="488" spans="2:2" ht="16" x14ac:dyDescent="0.2">
      <c r="B488" s="1"/>
    </row>
    <row r="489" spans="2:2" ht="16" x14ac:dyDescent="0.2">
      <c r="B489" s="1"/>
    </row>
    <row r="490" spans="2:2" ht="16" x14ac:dyDescent="0.2">
      <c r="B490" s="1"/>
    </row>
    <row r="491" spans="2:2" ht="16" x14ac:dyDescent="0.2">
      <c r="B491" s="1"/>
    </row>
    <row r="492" spans="2:2" ht="16" x14ac:dyDescent="0.2">
      <c r="B492" s="1"/>
    </row>
    <row r="493" spans="2:2" ht="16" x14ac:dyDescent="0.2">
      <c r="B493" s="1"/>
    </row>
    <row r="494" spans="2:2" ht="16" x14ac:dyDescent="0.2">
      <c r="B494" s="1"/>
    </row>
    <row r="495" spans="2:2" ht="16" x14ac:dyDescent="0.2">
      <c r="B495" s="1"/>
    </row>
    <row r="496" spans="2:2" ht="16" x14ac:dyDescent="0.2">
      <c r="B496" s="1"/>
    </row>
    <row r="497" spans="2:2" ht="16" x14ac:dyDescent="0.2">
      <c r="B497" s="1"/>
    </row>
    <row r="498" spans="2:2" ht="16" x14ac:dyDescent="0.2">
      <c r="B498" s="1"/>
    </row>
    <row r="499" spans="2:2" ht="16" x14ac:dyDescent="0.2">
      <c r="B499" s="1"/>
    </row>
    <row r="500" spans="2:2" ht="16" x14ac:dyDescent="0.2">
      <c r="B500" s="1"/>
    </row>
    <row r="501" spans="2:2" ht="16" x14ac:dyDescent="0.2">
      <c r="B501" s="1"/>
    </row>
    <row r="502" spans="2:2" ht="16" x14ac:dyDescent="0.2">
      <c r="B502" s="1"/>
    </row>
    <row r="503" spans="2:2" ht="16" x14ac:dyDescent="0.2">
      <c r="B503" s="1"/>
    </row>
    <row r="504" spans="2:2" ht="16" x14ac:dyDescent="0.2">
      <c r="B504" s="1"/>
    </row>
    <row r="505" spans="2:2" ht="16" x14ac:dyDescent="0.2">
      <c r="B505" s="1"/>
    </row>
    <row r="506" spans="2:2" ht="16" x14ac:dyDescent="0.2">
      <c r="B506" s="1"/>
    </row>
    <row r="507" spans="2:2" ht="16" x14ac:dyDescent="0.2">
      <c r="B507" s="1"/>
    </row>
    <row r="508" spans="2:2" ht="16" x14ac:dyDescent="0.2">
      <c r="B508" s="1"/>
    </row>
    <row r="509" spans="2:2" ht="16" x14ac:dyDescent="0.2">
      <c r="B509" s="1"/>
    </row>
    <row r="510" spans="2:2" ht="16" x14ac:dyDescent="0.2">
      <c r="B510" s="1"/>
    </row>
    <row r="511" spans="2:2" ht="16" x14ac:dyDescent="0.2">
      <c r="B511" s="1"/>
    </row>
    <row r="512" spans="2:2" ht="16" x14ac:dyDescent="0.2">
      <c r="B512" s="1"/>
    </row>
    <row r="513" spans="2:2" ht="16" x14ac:dyDescent="0.2">
      <c r="B513" s="1"/>
    </row>
    <row r="514" spans="2:2" ht="16" x14ac:dyDescent="0.2">
      <c r="B514" s="1"/>
    </row>
    <row r="515" spans="2:2" ht="16" x14ac:dyDescent="0.2">
      <c r="B515" s="1"/>
    </row>
    <row r="516" spans="2:2" ht="16" x14ac:dyDescent="0.2">
      <c r="B516" s="1"/>
    </row>
    <row r="517" spans="2:2" ht="16" x14ac:dyDescent="0.2">
      <c r="B517" s="1"/>
    </row>
    <row r="518" spans="2:2" ht="16" x14ac:dyDescent="0.2">
      <c r="B518" s="1"/>
    </row>
    <row r="519" spans="2:2" ht="16" x14ac:dyDescent="0.2">
      <c r="B519" s="1"/>
    </row>
    <row r="520" spans="2:2" ht="16" x14ac:dyDescent="0.2">
      <c r="B520" s="1"/>
    </row>
    <row r="521" spans="2:2" ht="16" x14ac:dyDescent="0.2">
      <c r="B521" s="1"/>
    </row>
    <row r="522" spans="2:2" ht="16" x14ac:dyDescent="0.2">
      <c r="B522" s="1"/>
    </row>
    <row r="523" spans="2:2" ht="16" x14ac:dyDescent="0.2">
      <c r="B523" s="1"/>
    </row>
    <row r="524" spans="2:2" ht="16" x14ac:dyDescent="0.2">
      <c r="B524" s="1"/>
    </row>
    <row r="525" spans="2:2" ht="16" x14ac:dyDescent="0.2">
      <c r="B525" s="1"/>
    </row>
    <row r="526" spans="2:2" ht="16" x14ac:dyDescent="0.2">
      <c r="B526" s="1"/>
    </row>
    <row r="527" spans="2:2" ht="16" x14ac:dyDescent="0.2">
      <c r="B527" s="1"/>
    </row>
    <row r="528" spans="2:2" ht="16" x14ac:dyDescent="0.2">
      <c r="B528" s="1"/>
    </row>
    <row r="529" spans="2:2" ht="16" x14ac:dyDescent="0.2">
      <c r="B529" s="1"/>
    </row>
    <row r="530" spans="2:2" ht="16" x14ac:dyDescent="0.2">
      <c r="B530" s="1"/>
    </row>
    <row r="531" spans="2:2" ht="16" x14ac:dyDescent="0.2">
      <c r="B531" s="1"/>
    </row>
    <row r="532" spans="2:2" ht="16" x14ac:dyDescent="0.2">
      <c r="B532" s="1"/>
    </row>
    <row r="533" spans="2:2" ht="16" x14ac:dyDescent="0.2">
      <c r="B533" s="1"/>
    </row>
    <row r="534" spans="2:2" ht="16" x14ac:dyDescent="0.2">
      <c r="B534" s="1"/>
    </row>
    <row r="535" spans="2:2" ht="16" x14ac:dyDescent="0.2">
      <c r="B535" s="1"/>
    </row>
    <row r="536" spans="2:2" ht="16" x14ac:dyDescent="0.2">
      <c r="B536" s="1"/>
    </row>
    <row r="537" spans="2:2" ht="16" x14ac:dyDescent="0.2">
      <c r="B537" s="1"/>
    </row>
    <row r="538" spans="2:2" ht="16" x14ac:dyDescent="0.2">
      <c r="B538" s="1"/>
    </row>
    <row r="539" spans="2:2" ht="16" x14ac:dyDescent="0.2">
      <c r="B539" s="1"/>
    </row>
    <row r="540" spans="2:2" ht="16" x14ac:dyDescent="0.2">
      <c r="B540" s="1"/>
    </row>
    <row r="541" spans="2:2" ht="16" x14ac:dyDescent="0.2">
      <c r="B541" s="1"/>
    </row>
    <row r="542" spans="2:2" ht="16" x14ac:dyDescent="0.2">
      <c r="B542" s="1"/>
    </row>
    <row r="543" spans="2:2" ht="16" x14ac:dyDescent="0.2">
      <c r="B543" s="1"/>
    </row>
    <row r="544" spans="2:2" ht="16" x14ac:dyDescent="0.2">
      <c r="B544" s="1"/>
    </row>
    <row r="545" spans="2:2" ht="16" x14ac:dyDescent="0.2">
      <c r="B545" s="1"/>
    </row>
    <row r="546" spans="2:2" ht="16" x14ac:dyDescent="0.2">
      <c r="B546" s="1"/>
    </row>
    <row r="547" spans="2:2" ht="16" x14ac:dyDescent="0.2">
      <c r="B547" s="1"/>
    </row>
    <row r="548" spans="2:2" ht="16" x14ac:dyDescent="0.2">
      <c r="B548" s="1"/>
    </row>
    <row r="549" spans="2:2" ht="16" x14ac:dyDescent="0.2">
      <c r="B549" s="1"/>
    </row>
    <row r="550" spans="2:2" ht="16" x14ac:dyDescent="0.2">
      <c r="B550" s="1"/>
    </row>
    <row r="551" spans="2:2" ht="16" x14ac:dyDescent="0.2">
      <c r="B551" s="1"/>
    </row>
    <row r="552" spans="2:2" ht="16" x14ac:dyDescent="0.2">
      <c r="B552" s="1"/>
    </row>
    <row r="553" spans="2:2" ht="16" x14ac:dyDescent="0.2">
      <c r="B553" s="1"/>
    </row>
    <row r="554" spans="2:2" ht="16" x14ac:dyDescent="0.2">
      <c r="B554" s="1"/>
    </row>
    <row r="555" spans="2:2" ht="16" x14ac:dyDescent="0.2">
      <c r="B555" s="1"/>
    </row>
    <row r="556" spans="2:2" ht="16" x14ac:dyDescent="0.2">
      <c r="B556" s="1"/>
    </row>
    <row r="557" spans="2:2" ht="16" x14ac:dyDescent="0.2">
      <c r="B557" s="1"/>
    </row>
    <row r="558" spans="2:2" ht="16" x14ac:dyDescent="0.2">
      <c r="B558" s="1"/>
    </row>
    <row r="559" spans="2:2" ht="16" x14ac:dyDescent="0.2">
      <c r="B559" s="1"/>
    </row>
    <row r="560" spans="2:2" ht="16" x14ac:dyDescent="0.2">
      <c r="B560" s="1"/>
    </row>
    <row r="561" spans="2:2" ht="16" x14ac:dyDescent="0.2">
      <c r="B561" s="1"/>
    </row>
    <row r="562" spans="2:2" ht="16" x14ac:dyDescent="0.2">
      <c r="B562" s="1"/>
    </row>
    <row r="563" spans="2:2" ht="16" x14ac:dyDescent="0.2">
      <c r="B563" s="1"/>
    </row>
    <row r="564" spans="2:2" ht="16" x14ac:dyDescent="0.2">
      <c r="B564" s="1"/>
    </row>
    <row r="565" spans="2:2" ht="16" x14ac:dyDescent="0.2">
      <c r="B565" s="1"/>
    </row>
    <row r="566" spans="2:2" ht="16" x14ac:dyDescent="0.2">
      <c r="B566" s="1"/>
    </row>
    <row r="567" spans="2:2" ht="16" x14ac:dyDescent="0.2">
      <c r="B567" s="1"/>
    </row>
    <row r="568" spans="2:2" ht="16" x14ac:dyDescent="0.2">
      <c r="B568" s="1"/>
    </row>
    <row r="569" spans="2:2" ht="16" x14ac:dyDescent="0.2">
      <c r="B569" s="1"/>
    </row>
    <row r="570" spans="2:2" ht="16" x14ac:dyDescent="0.2">
      <c r="B570" s="1"/>
    </row>
    <row r="571" spans="2:2" ht="16" x14ac:dyDescent="0.2">
      <c r="B571" s="1"/>
    </row>
    <row r="572" spans="2:2" ht="16" x14ac:dyDescent="0.2">
      <c r="B572" s="1"/>
    </row>
    <row r="573" spans="2:2" ht="16" x14ac:dyDescent="0.2">
      <c r="B573" s="1"/>
    </row>
    <row r="574" spans="2:2" ht="16" x14ac:dyDescent="0.2">
      <c r="B574" s="1"/>
    </row>
    <row r="575" spans="2:2" ht="16" x14ac:dyDescent="0.2">
      <c r="B575" s="1"/>
    </row>
    <row r="576" spans="2:2" ht="16" x14ac:dyDescent="0.2">
      <c r="B576" s="1"/>
    </row>
    <row r="577" spans="2:2" ht="16" x14ac:dyDescent="0.2">
      <c r="B577" s="1"/>
    </row>
    <row r="578" spans="2:2" ht="16" x14ac:dyDescent="0.2">
      <c r="B578" s="1"/>
    </row>
    <row r="579" spans="2:2" ht="16" x14ac:dyDescent="0.2">
      <c r="B579" s="1"/>
    </row>
    <row r="580" spans="2:2" ht="16" x14ac:dyDescent="0.2">
      <c r="B580" s="1"/>
    </row>
    <row r="581" spans="2:2" ht="16" x14ac:dyDescent="0.2">
      <c r="B581" s="1"/>
    </row>
    <row r="582" spans="2:2" ht="16" x14ac:dyDescent="0.2">
      <c r="B582" s="1"/>
    </row>
    <row r="583" spans="2:2" ht="16" x14ac:dyDescent="0.2">
      <c r="B583" s="1"/>
    </row>
    <row r="584" spans="2:2" ht="16" x14ac:dyDescent="0.2">
      <c r="B584" s="1"/>
    </row>
    <row r="585" spans="2:2" ht="16" x14ac:dyDescent="0.2">
      <c r="B585" s="1"/>
    </row>
    <row r="586" spans="2:2" ht="16" x14ac:dyDescent="0.2">
      <c r="B586" s="1"/>
    </row>
    <row r="587" spans="2:2" ht="16" x14ac:dyDescent="0.2">
      <c r="B587" s="1"/>
    </row>
    <row r="588" spans="2:2" ht="16" x14ac:dyDescent="0.2">
      <c r="B588" s="1"/>
    </row>
    <row r="589" spans="2:2" ht="16" x14ac:dyDescent="0.2">
      <c r="B589" s="1"/>
    </row>
    <row r="590" spans="2:2" ht="16" x14ac:dyDescent="0.2">
      <c r="B590" s="1"/>
    </row>
    <row r="591" spans="2:2" ht="16" x14ac:dyDescent="0.2">
      <c r="B591" s="1"/>
    </row>
    <row r="592" spans="2:2" ht="16" x14ac:dyDescent="0.2">
      <c r="B592" s="1"/>
    </row>
    <row r="593" spans="2:2" ht="16" x14ac:dyDescent="0.2">
      <c r="B593" s="1"/>
    </row>
    <row r="594" spans="2:2" ht="16" x14ac:dyDescent="0.2">
      <c r="B594" s="1"/>
    </row>
    <row r="595" spans="2:2" ht="16" x14ac:dyDescent="0.2">
      <c r="B595" s="1"/>
    </row>
    <row r="596" spans="2:2" ht="16" x14ac:dyDescent="0.2">
      <c r="B596" s="1"/>
    </row>
    <row r="597" spans="2:2" ht="16" x14ac:dyDescent="0.2">
      <c r="B597" s="1"/>
    </row>
    <row r="598" spans="2:2" ht="16" x14ac:dyDescent="0.2">
      <c r="B598" s="1"/>
    </row>
    <row r="599" spans="2:2" ht="16" x14ac:dyDescent="0.2">
      <c r="B599" s="1"/>
    </row>
    <row r="600" spans="2:2" ht="16" x14ac:dyDescent="0.2">
      <c r="B600" s="1"/>
    </row>
    <row r="601" spans="2:2" ht="16" x14ac:dyDescent="0.2">
      <c r="B601" s="1"/>
    </row>
    <row r="602" spans="2:2" ht="16" x14ac:dyDescent="0.2">
      <c r="B602" s="1"/>
    </row>
    <row r="603" spans="2:2" ht="16" x14ac:dyDescent="0.2">
      <c r="B603" s="1"/>
    </row>
    <row r="604" spans="2:2" ht="16" x14ac:dyDescent="0.2">
      <c r="B604" s="1"/>
    </row>
    <row r="605" spans="2:2" ht="16" x14ac:dyDescent="0.2">
      <c r="B605" s="1"/>
    </row>
    <row r="606" spans="2:2" ht="16" x14ac:dyDescent="0.2">
      <c r="B606" s="1"/>
    </row>
    <row r="607" spans="2:2" ht="16" x14ac:dyDescent="0.2">
      <c r="B607" s="1"/>
    </row>
    <row r="608" spans="2:2" ht="16" x14ac:dyDescent="0.2">
      <c r="B608" s="1"/>
    </row>
    <row r="609" spans="2:2" ht="16" x14ac:dyDescent="0.2">
      <c r="B609" s="1"/>
    </row>
    <row r="610" spans="2:2" ht="16" x14ac:dyDescent="0.2">
      <c r="B610" s="1"/>
    </row>
    <row r="611" spans="2:2" ht="16" x14ac:dyDescent="0.2">
      <c r="B611" s="1"/>
    </row>
    <row r="612" spans="2:2" ht="16" x14ac:dyDescent="0.2">
      <c r="B612" s="1"/>
    </row>
    <row r="613" spans="2:2" ht="16" x14ac:dyDescent="0.2">
      <c r="B613" s="1"/>
    </row>
    <row r="614" spans="2:2" ht="16" x14ac:dyDescent="0.2">
      <c r="B614" s="1"/>
    </row>
    <row r="615" spans="2:2" ht="16" x14ac:dyDescent="0.2">
      <c r="B615" s="1"/>
    </row>
    <row r="616" spans="2:2" ht="16" x14ac:dyDescent="0.2">
      <c r="B616" s="1"/>
    </row>
    <row r="617" spans="2:2" ht="16" x14ac:dyDescent="0.2">
      <c r="B617" s="1"/>
    </row>
    <row r="618" spans="2:2" ht="16" x14ac:dyDescent="0.2">
      <c r="B618" s="1"/>
    </row>
    <row r="619" spans="2:2" ht="16" x14ac:dyDescent="0.2">
      <c r="B619" s="1"/>
    </row>
    <row r="620" spans="2:2" ht="16" x14ac:dyDescent="0.2">
      <c r="B620" s="1"/>
    </row>
    <row r="621" spans="2:2" ht="16" x14ac:dyDescent="0.2">
      <c r="B621" s="1"/>
    </row>
    <row r="622" spans="2:2" ht="16" x14ac:dyDescent="0.2">
      <c r="B622" s="1"/>
    </row>
    <row r="623" spans="2:2" ht="16" x14ac:dyDescent="0.2">
      <c r="B623" s="1"/>
    </row>
    <row r="624" spans="2:2" ht="16" x14ac:dyDescent="0.2">
      <c r="B624" s="1"/>
    </row>
    <row r="625" spans="2:2" ht="16" x14ac:dyDescent="0.2">
      <c r="B625" s="1"/>
    </row>
    <row r="626" spans="2:2" ht="16" x14ac:dyDescent="0.2">
      <c r="B626" s="1"/>
    </row>
    <row r="627" spans="2:2" ht="16" x14ac:dyDescent="0.2">
      <c r="B627" s="1"/>
    </row>
    <row r="628" spans="2:2" ht="16" x14ac:dyDescent="0.2">
      <c r="B628" s="1"/>
    </row>
    <row r="629" spans="2:2" ht="16" x14ac:dyDescent="0.2">
      <c r="B629" s="1"/>
    </row>
    <row r="630" spans="2:2" ht="16" x14ac:dyDescent="0.2">
      <c r="B630" s="1"/>
    </row>
    <row r="631" spans="2:2" ht="16" x14ac:dyDescent="0.2">
      <c r="B631" s="1"/>
    </row>
    <row r="632" spans="2:2" ht="16" x14ac:dyDescent="0.2">
      <c r="B632" s="1"/>
    </row>
    <row r="633" spans="2:2" ht="16" x14ac:dyDescent="0.2">
      <c r="B633" s="1"/>
    </row>
    <row r="634" spans="2:2" ht="16" x14ac:dyDescent="0.2">
      <c r="B634" s="1"/>
    </row>
    <row r="635" spans="2:2" ht="16" x14ac:dyDescent="0.2">
      <c r="B635" s="1"/>
    </row>
    <row r="636" spans="2:2" ht="16" x14ac:dyDescent="0.2">
      <c r="B636" s="1"/>
    </row>
    <row r="637" spans="2:2" ht="16" x14ac:dyDescent="0.2">
      <c r="B637" s="1"/>
    </row>
    <row r="638" spans="2:2" ht="16" x14ac:dyDescent="0.2">
      <c r="B638" s="1"/>
    </row>
    <row r="639" spans="2:2" ht="16" x14ac:dyDescent="0.2">
      <c r="B639" s="1"/>
    </row>
    <row r="640" spans="2:2" ht="16" x14ac:dyDescent="0.2">
      <c r="B640" s="1"/>
    </row>
    <row r="641" spans="2:2" ht="16" x14ac:dyDescent="0.2">
      <c r="B641" s="1"/>
    </row>
    <row r="642" spans="2:2" ht="16" x14ac:dyDescent="0.2">
      <c r="B642" s="1"/>
    </row>
    <row r="643" spans="2:2" ht="16" x14ac:dyDescent="0.2">
      <c r="B643" s="1"/>
    </row>
    <row r="644" spans="2:2" ht="16" x14ac:dyDescent="0.2">
      <c r="B644" s="1"/>
    </row>
    <row r="645" spans="2:2" ht="16" x14ac:dyDescent="0.2">
      <c r="B645" s="1"/>
    </row>
    <row r="646" spans="2:2" ht="16" x14ac:dyDescent="0.2">
      <c r="B646" s="1"/>
    </row>
    <row r="647" spans="2:2" ht="16" x14ac:dyDescent="0.2">
      <c r="B647" s="1"/>
    </row>
    <row r="648" spans="2:2" ht="16" x14ac:dyDescent="0.2">
      <c r="B648" s="1"/>
    </row>
    <row r="649" spans="2:2" ht="16" x14ac:dyDescent="0.2">
      <c r="B649" s="1"/>
    </row>
    <row r="650" spans="2:2" ht="16" x14ac:dyDescent="0.2">
      <c r="B650" s="1"/>
    </row>
    <row r="651" spans="2:2" ht="16" x14ac:dyDescent="0.2">
      <c r="B651" s="1"/>
    </row>
    <row r="652" spans="2:2" ht="16" x14ac:dyDescent="0.2">
      <c r="B652" s="1"/>
    </row>
    <row r="653" spans="2:2" ht="16" x14ac:dyDescent="0.2">
      <c r="B653" s="1"/>
    </row>
    <row r="654" spans="2:2" ht="16" x14ac:dyDescent="0.2">
      <c r="B654" s="1"/>
    </row>
    <row r="655" spans="2:2" ht="16" x14ac:dyDescent="0.2">
      <c r="B655" s="1"/>
    </row>
    <row r="656" spans="2:2" ht="16" x14ac:dyDescent="0.2">
      <c r="B656" s="1"/>
    </row>
    <row r="657" spans="2:2" ht="16" x14ac:dyDescent="0.2">
      <c r="B657" s="1"/>
    </row>
    <row r="658" spans="2:2" ht="16" x14ac:dyDescent="0.2">
      <c r="B658" s="1"/>
    </row>
    <row r="659" spans="2:2" ht="16" x14ac:dyDescent="0.2">
      <c r="B659" s="1"/>
    </row>
    <row r="660" spans="2:2" ht="16" x14ac:dyDescent="0.2">
      <c r="B660" s="1"/>
    </row>
    <row r="661" spans="2:2" ht="16" x14ac:dyDescent="0.2">
      <c r="B661" s="1"/>
    </row>
    <row r="662" spans="2:2" ht="16" x14ac:dyDescent="0.2">
      <c r="B662" s="1"/>
    </row>
    <row r="663" spans="2:2" ht="16" x14ac:dyDescent="0.2">
      <c r="B663" s="1"/>
    </row>
    <row r="664" spans="2:2" ht="16" x14ac:dyDescent="0.2">
      <c r="B664" s="1"/>
    </row>
    <row r="665" spans="2:2" ht="16" x14ac:dyDescent="0.2">
      <c r="B665" s="1"/>
    </row>
    <row r="666" spans="2:2" ht="16" x14ac:dyDescent="0.2">
      <c r="B666" s="1"/>
    </row>
    <row r="667" spans="2:2" ht="16" x14ac:dyDescent="0.2">
      <c r="B667" s="1"/>
    </row>
    <row r="668" spans="2:2" ht="16" x14ac:dyDescent="0.2">
      <c r="B668" s="1"/>
    </row>
    <row r="669" spans="2:2" ht="16" x14ac:dyDescent="0.2">
      <c r="B669" s="1"/>
    </row>
    <row r="670" spans="2:2" ht="16" x14ac:dyDescent="0.2">
      <c r="B670" s="1"/>
    </row>
    <row r="671" spans="2:2" ht="16" x14ac:dyDescent="0.2">
      <c r="B671" s="1"/>
    </row>
    <row r="672" spans="2:2" ht="16" x14ac:dyDescent="0.2">
      <c r="B672" s="1"/>
    </row>
    <row r="673" spans="2:2" ht="16" x14ac:dyDescent="0.2">
      <c r="B673" s="1"/>
    </row>
    <row r="674" spans="2:2" ht="16" x14ac:dyDescent="0.2">
      <c r="B674" s="1"/>
    </row>
    <row r="675" spans="2:2" ht="16" x14ac:dyDescent="0.2">
      <c r="B675" s="1"/>
    </row>
    <row r="676" spans="2:2" ht="16" x14ac:dyDescent="0.2">
      <c r="B676" s="1"/>
    </row>
    <row r="677" spans="2:2" ht="16" x14ac:dyDescent="0.2">
      <c r="B677" s="1"/>
    </row>
    <row r="678" spans="2:2" ht="16" x14ac:dyDescent="0.2">
      <c r="B678" s="1"/>
    </row>
    <row r="679" spans="2:2" ht="16" x14ac:dyDescent="0.2">
      <c r="B679" s="1"/>
    </row>
    <row r="680" spans="2:2" ht="16" x14ac:dyDescent="0.2">
      <c r="B680" s="1"/>
    </row>
    <row r="681" spans="2:2" ht="16" x14ac:dyDescent="0.2">
      <c r="B681" s="1"/>
    </row>
    <row r="682" spans="2:2" ht="16" x14ac:dyDescent="0.2">
      <c r="B682" s="1"/>
    </row>
    <row r="683" spans="2:2" ht="16" x14ac:dyDescent="0.2">
      <c r="B683" s="1"/>
    </row>
    <row r="684" spans="2:2" ht="16" x14ac:dyDescent="0.2">
      <c r="B684" s="1"/>
    </row>
    <row r="685" spans="2:2" ht="16" x14ac:dyDescent="0.2">
      <c r="B685" s="1"/>
    </row>
    <row r="686" spans="2:2" ht="16" x14ac:dyDescent="0.2">
      <c r="B686" s="1"/>
    </row>
    <row r="687" spans="2:2" ht="16" x14ac:dyDescent="0.2">
      <c r="B687" s="1"/>
    </row>
    <row r="688" spans="2:2" ht="16" x14ac:dyDescent="0.2">
      <c r="B688" s="1"/>
    </row>
    <row r="689" spans="2:2" ht="16" x14ac:dyDescent="0.2">
      <c r="B689" s="1"/>
    </row>
    <row r="690" spans="2:2" ht="16" x14ac:dyDescent="0.2">
      <c r="B690" s="1"/>
    </row>
    <row r="691" spans="2:2" ht="16" x14ac:dyDescent="0.2">
      <c r="B691" s="1"/>
    </row>
    <row r="692" spans="2:2" ht="16" x14ac:dyDescent="0.2">
      <c r="B692" s="1"/>
    </row>
    <row r="693" spans="2:2" ht="16" x14ac:dyDescent="0.2">
      <c r="B693" s="1"/>
    </row>
    <row r="694" spans="2:2" ht="16" x14ac:dyDescent="0.2">
      <c r="B694" s="1"/>
    </row>
    <row r="695" spans="2:2" ht="16" x14ac:dyDescent="0.2">
      <c r="B695" s="1"/>
    </row>
    <row r="696" spans="2:2" ht="16" x14ac:dyDescent="0.2">
      <c r="B696" s="1"/>
    </row>
    <row r="697" spans="2:2" ht="16" x14ac:dyDescent="0.2">
      <c r="B697" s="1"/>
    </row>
    <row r="698" spans="2:2" ht="16" x14ac:dyDescent="0.2">
      <c r="B698" s="1"/>
    </row>
    <row r="699" spans="2:2" ht="16" x14ac:dyDescent="0.2">
      <c r="B699" s="1"/>
    </row>
    <row r="700" spans="2:2" ht="16" x14ac:dyDescent="0.2">
      <c r="B700" s="1"/>
    </row>
    <row r="701" spans="2:2" ht="16" x14ac:dyDescent="0.2">
      <c r="B701" s="1"/>
    </row>
    <row r="702" spans="2:2" ht="16" x14ac:dyDescent="0.2">
      <c r="B702" s="1"/>
    </row>
    <row r="703" spans="2:2" ht="16" x14ac:dyDescent="0.2">
      <c r="B703" s="1"/>
    </row>
    <row r="704" spans="2:2" ht="16" x14ac:dyDescent="0.2">
      <c r="B704" s="1"/>
    </row>
    <row r="705" spans="2:2" ht="16" x14ac:dyDescent="0.2">
      <c r="B705" s="1"/>
    </row>
    <row r="706" spans="2:2" ht="16" x14ac:dyDescent="0.2">
      <c r="B706" s="1"/>
    </row>
    <row r="707" spans="2:2" ht="16" x14ac:dyDescent="0.2">
      <c r="B707" s="1"/>
    </row>
    <row r="708" spans="2:2" ht="16" x14ac:dyDescent="0.2">
      <c r="B708" s="1"/>
    </row>
    <row r="709" spans="2:2" ht="16" x14ac:dyDescent="0.2">
      <c r="B709" s="1"/>
    </row>
    <row r="710" spans="2:2" ht="16" x14ac:dyDescent="0.2">
      <c r="B710" s="1"/>
    </row>
    <row r="711" spans="2:2" ht="16" x14ac:dyDescent="0.2">
      <c r="B711" s="1"/>
    </row>
    <row r="712" spans="2:2" ht="16" x14ac:dyDescent="0.2">
      <c r="B712" s="1"/>
    </row>
    <row r="713" spans="2:2" ht="16" x14ac:dyDescent="0.2">
      <c r="B713" s="1"/>
    </row>
    <row r="714" spans="2:2" ht="16" x14ac:dyDescent="0.2">
      <c r="B714" s="1"/>
    </row>
    <row r="715" spans="2:2" ht="16" x14ac:dyDescent="0.2">
      <c r="B715" s="1"/>
    </row>
    <row r="716" spans="2:2" ht="16" x14ac:dyDescent="0.2">
      <c r="B716" s="1"/>
    </row>
    <row r="717" spans="2:2" ht="16" x14ac:dyDescent="0.2">
      <c r="B717" s="1"/>
    </row>
    <row r="718" spans="2:2" ht="16" x14ac:dyDescent="0.2">
      <c r="B718" s="1"/>
    </row>
    <row r="719" spans="2:2" ht="16" x14ac:dyDescent="0.2">
      <c r="B719" s="1"/>
    </row>
    <row r="720" spans="2:2" ht="16" x14ac:dyDescent="0.2">
      <c r="B720" s="1"/>
    </row>
    <row r="721" spans="2:2" ht="16" x14ac:dyDescent="0.2">
      <c r="B721" s="1"/>
    </row>
    <row r="722" spans="2:2" ht="16" x14ac:dyDescent="0.2">
      <c r="B722" s="1"/>
    </row>
    <row r="723" spans="2:2" ht="16" x14ac:dyDescent="0.2">
      <c r="B723" s="1"/>
    </row>
    <row r="724" spans="2:2" ht="16" x14ac:dyDescent="0.2">
      <c r="B724" s="1"/>
    </row>
    <row r="725" spans="2:2" ht="16" x14ac:dyDescent="0.2">
      <c r="B725" s="1"/>
    </row>
    <row r="726" spans="2:2" ht="16" x14ac:dyDescent="0.2">
      <c r="B726" s="1"/>
    </row>
    <row r="727" spans="2:2" ht="16" x14ac:dyDescent="0.2">
      <c r="B727" s="1"/>
    </row>
    <row r="728" spans="2:2" ht="16" x14ac:dyDescent="0.2">
      <c r="B728" s="1"/>
    </row>
    <row r="729" spans="2:2" ht="16" x14ac:dyDescent="0.2">
      <c r="B729" s="1"/>
    </row>
    <row r="730" spans="2:2" ht="16" x14ac:dyDescent="0.2">
      <c r="B730" s="1"/>
    </row>
    <row r="731" spans="2:2" ht="16" x14ac:dyDescent="0.2">
      <c r="B731" s="1"/>
    </row>
    <row r="732" spans="2:2" ht="16" x14ac:dyDescent="0.2">
      <c r="B732" s="1"/>
    </row>
    <row r="733" spans="2:2" ht="16" x14ac:dyDescent="0.2">
      <c r="B733" s="1"/>
    </row>
    <row r="734" spans="2:2" ht="16" x14ac:dyDescent="0.2">
      <c r="B734" s="1"/>
    </row>
    <row r="735" spans="2:2" ht="16" x14ac:dyDescent="0.2">
      <c r="B735" s="1"/>
    </row>
    <row r="736" spans="2:2" ht="16" x14ac:dyDescent="0.2">
      <c r="B736" s="1"/>
    </row>
    <row r="737" spans="2:2" ht="16" x14ac:dyDescent="0.2">
      <c r="B737" s="1"/>
    </row>
    <row r="738" spans="2:2" ht="16" x14ac:dyDescent="0.2">
      <c r="B738" s="1"/>
    </row>
    <row r="739" spans="2:2" ht="16" x14ac:dyDescent="0.2">
      <c r="B739" s="1"/>
    </row>
    <row r="740" spans="2:2" ht="16" x14ac:dyDescent="0.2">
      <c r="B740" s="1"/>
    </row>
    <row r="741" spans="2:2" ht="16" x14ac:dyDescent="0.2">
      <c r="B741" s="1"/>
    </row>
    <row r="742" spans="2:2" ht="16" x14ac:dyDescent="0.2">
      <c r="B742" s="1"/>
    </row>
    <row r="743" spans="2:2" ht="16" x14ac:dyDescent="0.2">
      <c r="B743" s="1"/>
    </row>
    <row r="744" spans="2:2" ht="16" x14ac:dyDescent="0.2">
      <c r="B744" s="1"/>
    </row>
    <row r="745" spans="2:2" ht="16" x14ac:dyDescent="0.2">
      <c r="B745" s="1"/>
    </row>
    <row r="746" spans="2:2" ht="16" x14ac:dyDescent="0.2">
      <c r="B746" s="1"/>
    </row>
    <row r="747" spans="2:2" ht="16" x14ac:dyDescent="0.2">
      <c r="B747" s="1"/>
    </row>
    <row r="748" spans="2:2" ht="16" x14ac:dyDescent="0.2">
      <c r="B748" s="1"/>
    </row>
    <row r="749" spans="2:2" ht="16" x14ac:dyDescent="0.2">
      <c r="B749" s="1"/>
    </row>
    <row r="750" spans="2:2" ht="16" x14ac:dyDescent="0.2">
      <c r="B750" s="1"/>
    </row>
    <row r="751" spans="2:2" ht="16" x14ac:dyDescent="0.2">
      <c r="B751" s="1"/>
    </row>
    <row r="752" spans="2:2" ht="16" x14ac:dyDescent="0.2">
      <c r="B752" s="1"/>
    </row>
    <row r="753" spans="2:2" ht="16" x14ac:dyDescent="0.2">
      <c r="B753" s="1"/>
    </row>
    <row r="754" spans="2:2" ht="16" x14ac:dyDescent="0.2">
      <c r="B754" s="1"/>
    </row>
    <row r="755" spans="2:2" ht="16" x14ac:dyDescent="0.2">
      <c r="B755" s="1"/>
    </row>
    <row r="756" spans="2:2" ht="16" x14ac:dyDescent="0.2">
      <c r="B756" s="1"/>
    </row>
    <row r="757" spans="2:2" ht="16" x14ac:dyDescent="0.2">
      <c r="B757" s="1"/>
    </row>
    <row r="758" spans="2:2" ht="16" x14ac:dyDescent="0.2">
      <c r="B758" s="1"/>
    </row>
    <row r="759" spans="2:2" ht="16" x14ac:dyDescent="0.2">
      <c r="B759" s="1"/>
    </row>
    <row r="760" spans="2:2" ht="16" x14ac:dyDescent="0.2">
      <c r="B760" s="1"/>
    </row>
    <row r="761" spans="2:2" ht="16" x14ac:dyDescent="0.2">
      <c r="B761" s="1"/>
    </row>
    <row r="762" spans="2:2" ht="16" x14ac:dyDescent="0.2">
      <c r="B762" s="1"/>
    </row>
    <row r="763" spans="2:2" ht="16" x14ac:dyDescent="0.2">
      <c r="B763" s="1"/>
    </row>
    <row r="764" spans="2:2" ht="16" x14ac:dyDescent="0.2">
      <c r="B764" s="1"/>
    </row>
    <row r="765" spans="2:2" ht="16" x14ac:dyDescent="0.2">
      <c r="B765" s="1"/>
    </row>
    <row r="766" spans="2:2" ht="16" x14ac:dyDescent="0.2">
      <c r="B766" s="1"/>
    </row>
    <row r="767" spans="2:2" ht="16" x14ac:dyDescent="0.2">
      <c r="B767" s="1"/>
    </row>
    <row r="768" spans="2:2" ht="16" x14ac:dyDescent="0.2">
      <c r="B768" s="1"/>
    </row>
    <row r="769" spans="2:2" ht="16" x14ac:dyDescent="0.2">
      <c r="B769" s="1"/>
    </row>
    <row r="770" spans="2:2" ht="16" x14ac:dyDescent="0.2">
      <c r="B770" s="1"/>
    </row>
    <row r="771" spans="2:2" ht="16" x14ac:dyDescent="0.2">
      <c r="B771" s="1"/>
    </row>
    <row r="772" spans="2:2" ht="16" x14ac:dyDescent="0.2">
      <c r="B772" s="1"/>
    </row>
    <row r="773" spans="2:2" ht="16" x14ac:dyDescent="0.2">
      <c r="B773" s="1"/>
    </row>
    <row r="774" spans="2:2" ht="16" x14ac:dyDescent="0.2">
      <c r="B774" s="1"/>
    </row>
    <row r="775" spans="2:2" ht="16" x14ac:dyDescent="0.2">
      <c r="B775" s="1"/>
    </row>
    <row r="776" spans="2:2" ht="16" x14ac:dyDescent="0.2">
      <c r="B776" s="1"/>
    </row>
    <row r="777" spans="2:2" ht="16" x14ac:dyDescent="0.2">
      <c r="B777" s="1"/>
    </row>
    <row r="778" spans="2:2" ht="16" x14ac:dyDescent="0.2">
      <c r="B778" s="1"/>
    </row>
    <row r="779" spans="2:2" ht="16" x14ac:dyDescent="0.2">
      <c r="B779" s="1"/>
    </row>
    <row r="780" spans="2:2" ht="16" x14ac:dyDescent="0.2">
      <c r="B780" s="1"/>
    </row>
    <row r="781" spans="2:2" ht="16" x14ac:dyDescent="0.2">
      <c r="B781" s="1"/>
    </row>
    <row r="782" spans="2:2" ht="16" x14ac:dyDescent="0.2">
      <c r="B782" s="1"/>
    </row>
    <row r="783" spans="2:2" ht="16" x14ac:dyDescent="0.2">
      <c r="B783" s="1"/>
    </row>
    <row r="784" spans="2:2" ht="16" x14ac:dyDescent="0.2">
      <c r="B784" s="1"/>
    </row>
    <row r="785" spans="2:2" ht="16" x14ac:dyDescent="0.2">
      <c r="B785" s="1"/>
    </row>
    <row r="786" spans="2:2" ht="16" x14ac:dyDescent="0.2">
      <c r="B786" s="1"/>
    </row>
    <row r="787" spans="2:2" ht="16" x14ac:dyDescent="0.2">
      <c r="B787" s="1"/>
    </row>
    <row r="788" spans="2:2" ht="16" x14ac:dyDescent="0.2">
      <c r="B788" s="1"/>
    </row>
    <row r="789" spans="2:2" ht="16" x14ac:dyDescent="0.2">
      <c r="B789" s="1"/>
    </row>
    <row r="790" spans="2:2" ht="16" x14ac:dyDescent="0.2">
      <c r="B790" s="1"/>
    </row>
    <row r="791" spans="2:2" ht="16" x14ac:dyDescent="0.2">
      <c r="B791" s="1"/>
    </row>
    <row r="792" spans="2:2" ht="16" x14ac:dyDescent="0.2">
      <c r="B792" s="1"/>
    </row>
    <row r="793" spans="2:2" ht="16" x14ac:dyDescent="0.2">
      <c r="B793" s="1"/>
    </row>
    <row r="794" spans="2:2" ht="16" x14ac:dyDescent="0.2">
      <c r="B794" s="1"/>
    </row>
    <row r="795" spans="2:2" ht="16" x14ac:dyDescent="0.2">
      <c r="B795" s="1"/>
    </row>
    <row r="796" spans="2:2" ht="16" x14ac:dyDescent="0.2">
      <c r="B796" s="1"/>
    </row>
    <row r="797" spans="2:2" ht="16" x14ac:dyDescent="0.2">
      <c r="B797" s="1"/>
    </row>
    <row r="798" spans="2:2" ht="16" x14ac:dyDescent="0.2">
      <c r="B798" s="1"/>
    </row>
    <row r="799" spans="2:2" ht="16" x14ac:dyDescent="0.2">
      <c r="B799" s="1"/>
    </row>
    <row r="800" spans="2:2" ht="16" x14ac:dyDescent="0.2">
      <c r="B800" s="1"/>
    </row>
    <row r="801" spans="2:2" ht="16" x14ac:dyDescent="0.2">
      <c r="B801" s="1"/>
    </row>
    <row r="802" spans="2:2" ht="16" x14ac:dyDescent="0.2">
      <c r="B802" s="1"/>
    </row>
    <row r="803" spans="2:2" ht="16" x14ac:dyDescent="0.2">
      <c r="B803" s="1"/>
    </row>
    <row r="804" spans="2:2" ht="16" x14ac:dyDescent="0.2">
      <c r="B804" s="1"/>
    </row>
    <row r="805" spans="2:2" ht="16" x14ac:dyDescent="0.2">
      <c r="B805" s="1"/>
    </row>
    <row r="806" spans="2:2" ht="16" x14ac:dyDescent="0.2">
      <c r="B806" s="1"/>
    </row>
    <row r="807" spans="2:2" ht="16" x14ac:dyDescent="0.2">
      <c r="B807" s="1"/>
    </row>
    <row r="808" spans="2:2" ht="16" x14ac:dyDescent="0.2">
      <c r="B808" s="1"/>
    </row>
    <row r="809" spans="2:2" ht="16" x14ac:dyDescent="0.2">
      <c r="B809" s="1"/>
    </row>
    <row r="810" spans="2:2" ht="16" x14ac:dyDescent="0.2">
      <c r="B810" s="1"/>
    </row>
    <row r="811" spans="2:2" ht="16" x14ac:dyDescent="0.2">
      <c r="B811" s="1"/>
    </row>
    <row r="812" spans="2:2" ht="16" x14ac:dyDescent="0.2">
      <c r="B812" s="1"/>
    </row>
    <row r="813" spans="2:2" ht="16" x14ac:dyDescent="0.2">
      <c r="B813" s="1"/>
    </row>
    <row r="814" spans="2:2" ht="16" x14ac:dyDescent="0.2">
      <c r="B814" s="1"/>
    </row>
    <row r="815" spans="2:2" ht="16" x14ac:dyDescent="0.2">
      <c r="B815" s="1"/>
    </row>
    <row r="816" spans="2:2" ht="16" x14ac:dyDescent="0.2">
      <c r="B816" s="1"/>
    </row>
    <row r="817" spans="2:2" ht="16" x14ac:dyDescent="0.2">
      <c r="B817" s="1"/>
    </row>
    <row r="818" spans="2:2" ht="16" x14ac:dyDescent="0.2">
      <c r="B818" s="1"/>
    </row>
    <row r="819" spans="2:2" ht="16" x14ac:dyDescent="0.2">
      <c r="B819" s="1"/>
    </row>
    <row r="820" spans="2:2" ht="16" x14ac:dyDescent="0.2">
      <c r="B820" s="1"/>
    </row>
    <row r="821" spans="2:2" ht="16" x14ac:dyDescent="0.2">
      <c r="B821" s="1"/>
    </row>
    <row r="822" spans="2:2" ht="16" x14ac:dyDescent="0.2">
      <c r="B822" s="1"/>
    </row>
    <row r="823" spans="2:2" ht="16" x14ac:dyDescent="0.2">
      <c r="B823" s="1"/>
    </row>
    <row r="824" spans="2:2" ht="16" x14ac:dyDescent="0.2">
      <c r="B824" s="1"/>
    </row>
    <row r="825" spans="2:2" ht="16" x14ac:dyDescent="0.2">
      <c r="B825" s="1"/>
    </row>
    <row r="826" spans="2:2" ht="16" x14ac:dyDescent="0.2">
      <c r="B826" s="1"/>
    </row>
    <row r="827" spans="2:2" ht="16" x14ac:dyDescent="0.2">
      <c r="B827" s="1"/>
    </row>
    <row r="828" spans="2:2" ht="16" x14ac:dyDescent="0.2">
      <c r="B828" s="1"/>
    </row>
    <row r="829" spans="2:2" ht="16" x14ac:dyDescent="0.2">
      <c r="B829" s="1"/>
    </row>
    <row r="830" spans="2:2" ht="16" x14ac:dyDescent="0.2">
      <c r="B830" s="1"/>
    </row>
    <row r="831" spans="2:2" ht="16" x14ac:dyDescent="0.2">
      <c r="B831" s="1"/>
    </row>
    <row r="832" spans="2:2" ht="16" x14ac:dyDescent="0.2">
      <c r="B832" s="1"/>
    </row>
    <row r="833" spans="2:2" ht="16" x14ac:dyDescent="0.2">
      <c r="B833" s="1"/>
    </row>
    <row r="834" spans="2:2" ht="16" x14ac:dyDescent="0.2">
      <c r="B834" s="1"/>
    </row>
    <row r="835" spans="2:2" ht="16" x14ac:dyDescent="0.2">
      <c r="B835" s="1"/>
    </row>
    <row r="836" spans="2:2" ht="16" x14ac:dyDescent="0.2">
      <c r="B836" s="1"/>
    </row>
    <row r="837" spans="2:2" ht="16" x14ac:dyDescent="0.2">
      <c r="B837" s="1"/>
    </row>
    <row r="838" spans="2:2" ht="16" x14ac:dyDescent="0.2">
      <c r="B838" s="1"/>
    </row>
    <row r="839" spans="2:2" ht="16" x14ac:dyDescent="0.2">
      <c r="B839" s="1"/>
    </row>
    <row r="840" spans="2:2" ht="16" x14ac:dyDescent="0.2">
      <c r="B840" s="1"/>
    </row>
    <row r="841" spans="2:2" ht="16" x14ac:dyDescent="0.2">
      <c r="B841" s="1"/>
    </row>
    <row r="842" spans="2:2" ht="16" x14ac:dyDescent="0.2">
      <c r="B842" s="1"/>
    </row>
    <row r="843" spans="2:2" ht="16" x14ac:dyDescent="0.2">
      <c r="B843" s="1"/>
    </row>
    <row r="844" spans="2:2" ht="16" x14ac:dyDescent="0.2">
      <c r="B844" s="1"/>
    </row>
    <row r="845" spans="2:2" ht="16" x14ac:dyDescent="0.2">
      <c r="B845" s="1"/>
    </row>
    <row r="846" spans="2:2" ht="16" x14ac:dyDescent="0.2">
      <c r="B846" s="1"/>
    </row>
    <row r="847" spans="2:2" ht="16" x14ac:dyDescent="0.2">
      <c r="B847" s="1"/>
    </row>
    <row r="848" spans="2:2" ht="16" x14ac:dyDescent="0.2">
      <c r="B848" s="1"/>
    </row>
    <row r="849" spans="2:2" ht="16" x14ac:dyDescent="0.2">
      <c r="B849" s="1"/>
    </row>
    <row r="850" spans="2:2" ht="16" x14ac:dyDescent="0.2">
      <c r="B850" s="1"/>
    </row>
    <row r="851" spans="2:2" ht="16" x14ac:dyDescent="0.2">
      <c r="B851" s="1"/>
    </row>
    <row r="852" spans="2:2" ht="16" x14ac:dyDescent="0.2">
      <c r="B852" s="1"/>
    </row>
    <row r="853" spans="2:2" ht="16" x14ac:dyDescent="0.2">
      <c r="B853" s="1"/>
    </row>
    <row r="854" spans="2:2" ht="16" x14ac:dyDescent="0.2">
      <c r="B854" s="1"/>
    </row>
    <row r="855" spans="2:2" ht="16" x14ac:dyDescent="0.2">
      <c r="B855" s="1"/>
    </row>
    <row r="856" spans="2:2" ht="16" x14ac:dyDescent="0.2">
      <c r="B856" s="1"/>
    </row>
    <row r="857" spans="2:2" ht="16" x14ac:dyDescent="0.2">
      <c r="B857" s="1"/>
    </row>
    <row r="858" spans="2:2" ht="16" x14ac:dyDescent="0.2">
      <c r="B858" s="1"/>
    </row>
    <row r="859" spans="2:2" ht="16" x14ac:dyDescent="0.2">
      <c r="B859" s="1"/>
    </row>
    <row r="860" spans="2:2" ht="16" x14ac:dyDescent="0.2">
      <c r="B860" s="1"/>
    </row>
    <row r="861" spans="2:2" ht="16" x14ac:dyDescent="0.2">
      <c r="B861" s="1"/>
    </row>
    <row r="862" spans="2:2" ht="16" x14ac:dyDescent="0.2">
      <c r="B862" s="1"/>
    </row>
    <row r="863" spans="2:2" ht="16" x14ac:dyDescent="0.2">
      <c r="B863" s="1"/>
    </row>
    <row r="864" spans="2:2" ht="16" x14ac:dyDescent="0.2">
      <c r="B864" s="1"/>
    </row>
    <row r="865" spans="2:2" ht="16" x14ac:dyDescent="0.2">
      <c r="B865" s="1"/>
    </row>
    <row r="866" spans="2:2" ht="16" x14ac:dyDescent="0.2">
      <c r="B866" s="1"/>
    </row>
    <row r="867" spans="2:2" ht="16" x14ac:dyDescent="0.2">
      <c r="B867" s="1"/>
    </row>
    <row r="868" spans="2:2" ht="16" x14ac:dyDescent="0.2">
      <c r="B868" s="1"/>
    </row>
    <row r="869" spans="2:2" ht="16" x14ac:dyDescent="0.2">
      <c r="B869" s="1"/>
    </row>
    <row r="870" spans="2:2" ht="16" x14ac:dyDescent="0.2">
      <c r="B870" s="1"/>
    </row>
    <row r="871" spans="2:2" ht="16" x14ac:dyDescent="0.2">
      <c r="B871" s="1"/>
    </row>
    <row r="872" spans="2:2" ht="16" x14ac:dyDescent="0.2">
      <c r="B872" s="1"/>
    </row>
    <row r="873" spans="2:2" ht="16" x14ac:dyDescent="0.2">
      <c r="B873" s="1"/>
    </row>
    <row r="874" spans="2:2" ht="16" x14ac:dyDescent="0.2">
      <c r="B874" s="1"/>
    </row>
    <row r="875" spans="2:2" ht="16" x14ac:dyDescent="0.2">
      <c r="B875" s="1"/>
    </row>
    <row r="876" spans="2:2" ht="16" x14ac:dyDescent="0.2">
      <c r="B876" s="1"/>
    </row>
    <row r="877" spans="2:2" ht="16" x14ac:dyDescent="0.2">
      <c r="B877" s="1"/>
    </row>
    <row r="878" spans="2:2" ht="16" x14ac:dyDescent="0.2">
      <c r="B878" s="1"/>
    </row>
    <row r="879" spans="2:2" ht="16" x14ac:dyDescent="0.2">
      <c r="B879" s="1"/>
    </row>
    <row r="880" spans="2:2" ht="16" x14ac:dyDescent="0.2">
      <c r="B880" s="1"/>
    </row>
    <row r="881" spans="2:2" ht="16" x14ac:dyDescent="0.2">
      <c r="B881" s="1"/>
    </row>
    <row r="882" spans="2:2" ht="16" x14ac:dyDescent="0.2">
      <c r="B882" s="1"/>
    </row>
    <row r="883" spans="2:2" ht="16" x14ac:dyDescent="0.2">
      <c r="B883" s="1"/>
    </row>
    <row r="884" spans="2:2" ht="16" x14ac:dyDescent="0.2">
      <c r="B884" s="1"/>
    </row>
    <row r="885" spans="2:2" ht="16" x14ac:dyDescent="0.2">
      <c r="B885" s="1"/>
    </row>
    <row r="886" spans="2:2" ht="16" x14ac:dyDescent="0.2">
      <c r="B886" s="1"/>
    </row>
    <row r="887" spans="2:2" ht="16" x14ac:dyDescent="0.2">
      <c r="B887" s="1"/>
    </row>
    <row r="888" spans="2:2" ht="16" x14ac:dyDescent="0.2">
      <c r="B888" s="1"/>
    </row>
    <row r="889" spans="2:2" ht="16" x14ac:dyDescent="0.2">
      <c r="B889" s="1"/>
    </row>
    <row r="890" spans="2:2" ht="16" x14ac:dyDescent="0.2">
      <c r="B890" s="1"/>
    </row>
    <row r="891" spans="2:2" ht="16" x14ac:dyDescent="0.2">
      <c r="B891" s="1"/>
    </row>
    <row r="892" spans="2:2" ht="16" x14ac:dyDescent="0.2">
      <c r="B892" s="1"/>
    </row>
    <row r="893" spans="2:2" ht="16" x14ac:dyDescent="0.2">
      <c r="B893" s="1"/>
    </row>
    <row r="894" spans="2:2" ht="16" x14ac:dyDescent="0.2">
      <c r="B894" s="1"/>
    </row>
    <row r="895" spans="2:2" ht="16" x14ac:dyDescent="0.2">
      <c r="B895" s="1"/>
    </row>
    <row r="896" spans="2:2" ht="16" x14ac:dyDescent="0.2">
      <c r="B896" s="1"/>
    </row>
    <row r="897" spans="2:2" ht="16" x14ac:dyDescent="0.2">
      <c r="B897" s="1"/>
    </row>
    <row r="898" spans="2:2" ht="16" x14ac:dyDescent="0.2">
      <c r="B898" s="1"/>
    </row>
    <row r="899" spans="2:2" ht="16" x14ac:dyDescent="0.2">
      <c r="B899" s="1"/>
    </row>
    <row r="900" spans="2:2" ht="16" x14ac:dyDescent="0.2">
      <c r="B900" s="1"/>
    </row>
    <row r="901" spans="2:2" ht="16" x14ac:dyDescent="0.2">
      <c r="B901" s="1"/>
    </row>
    <row r="902" spans="2:2" ht="16" x14ac:dyDescent="0.2">
      <c r="B902" s="1"/>
    </row>
    <row r="903" spans="2:2" ht="16" x14ac:dyDescent="0.2">
      <c r="B903" s="1"/>
    </row>
    <row r="904" spans="2:2" ht="16" x14ac:dyDescent="0.2">
      <c r="B904" s="1"/>
    </row>
    <row r="905" spans="2:2" ht="16" x14ac:dyDescent="0.2">
      <c r="B905" s="1"/>
    </row>
    <row r="906" spans="2:2" ht="16" x14ac:dyDescent="0.2">
      <c r="B906" s="1"/>
    </row>
    <row r="907" spans="2:2" ht="16" x14ac:dyDescent="0.2">
      <c r="B907" s="1"/>
    </row>
    <row r="908" spans="2:2" ht="16" x14ac:dyDescent="0.2">
      <c r="B908" s="1"/>
    </row>
    <row r="909" spans="2:2" ht="16" x14ac:dyDescent="0.2">
      <c r="B909" s="1"/>
    </row>
    <row r="910" spans="2:2" ht="16" x14ac:dyDescent="0.2">
      <c r="B910" s="1"/>
    </row>
    <row r="911" spans="2:2" ht="16" x14ac:dyDescent="0.2">
      <c r="B911" s="1"/>
    </row>
    <row r="912" spans="2:2" ht="16" x14ac:dyDescent="0.2">
      <c r="B912" s="1"/>
    </row>
    <row r="913" spans="2:2" ht="16" x14ac:dyDescent="0.2">
      <c r="B913" s="1"/>
    </row>
    <row r="914" spans="2:2" ht="16" x14ac:dyDescent="0.2">
      <c r="B914" s="1"/>
    </row>
    <row r="915" spans="2:2" ht="16" x14ac:dyDescent="0.2">
      <c r="B915" s="1"/>
    </row>
    <row r="916" spans="2:2" ht="16" x14ac:dyDescent="0.2">
      <c r="B916" s="1"/>
    </row>
    <row r="917" spans="2:2" ht="16" x14ac:dyDescent="0.2">
      <c r="B917" s="1"/>
    </row>
    <row r="918" spans="2:2" ht="16" x14ac:dyDescent="0.2">
      <c r="B918" s="1"/>
    </row>
    <row r="919" spans="2:2" ht="16" x14ac:dyDescent="0.2">
      <c r="B919" s="1"/>
    </row>
    <row r="920" spans="2:2" ht="16" x14ac:dyDescent="0.2">
      <c r="B920" s="1"/>
    </row>
    <row r="921" spans="2:2" ht="16" x14ac:dyDescent="0.2">
      <c r="B921" s="1"/>
    </row>
    <row r="922" spans="2:2" ht="16" x14ac:dyDescent="0.2">
      <c r="B922" s="1"/>
    </row>
    <row r="923" spans="2:2" ht="16" x14ac:dyDescent="0.2">
      <c r="B923" s="1"/>
    </row>
    <row r="924" spans="2:2" ht="16" x14ac:dyDescent="0.2">
      <c r="B924" s="1"/>
    </row>
    <row r="925" spans="2:2" ht="16" x14ac:dyDescent="0.2">
      <c r="B925" s="1"/>
    </row>
    <row r="926" spans="2:2" ht="16" x14ac:dyDescent="0.2">
      <c r="B926" s="1"/>
    </row>
    <row r="927" spans="2:2" ht="16" x14ac:dyDescent="0.2">
      <c r="B927" s="1"/>
    </row>
    <row r="928" spans="2:2" ht="16" x14ac:dyDescent="0.2">
      <c r="B928" s="1"/>
    </row>
    <row r="929" spans="2:2" ht="16" x14ac:dyDescent="0.2">
      <c r="B929" s="1"/>
    </row>
    <row r="930" spans="2:2" ht="16" x14ac:dyDescent="0.2">
      <c r="B930" s="1"/>
    </row>
    <row r="931" spans="2:2" ht="16" x14ac:dyDescent="0.2">
      <c r="B931" s="1"/>
    </row>
    <row r="932" spans="2:2" ht="16" x14ac:dyDescent="0.2">
      <c r="B932" s="1"/>
    </row>
    <row r="933" spans="2:2" ht="16" x14ac:dyDescent="0.2">
      <c r="B933" s="1"/>
    </row>
    <row r="934" spans="2:2" ht="16" x14ac:dyDescent="0.2">
      <c r="B934" s="1"/>
    </row>
    <row r="935" spans="2:2" ht="16" x14ac:dyDescent="0.2">
      <c r="B935" s="1"/>
    </row>
    <row r="936" spans="2:2" ht="16" x14ac:dyDescent="0.2">
      <c r="B936" s="1"/>
    </row>
    <row r="937" spans="2:2" ht="16" x14ac:dyDescent="0.2">
      <c r="B937" s="1"/>
    </row>
    <row r="938" spans="2:2" ht="16" x14ac:dyDescent="0.2">
      <c r="B938" s="1"/>
    </row>
    <row r="939" spans="2:2" ht="16" x14ac:dyDescent="0.2">
      <c r="B939" s="1"/>
    </row>
    <row r="940" spans="2:2" ht="16" x14ac:dyDescent="0.2">
      <c r="B940" s="1"/>
    </row>
    <row r="941" spans="2:2" ht="16" x14ac:dyDescent="0.2">
      <c r="B941" s="1"/>
    </row>
    <row r="942" spans="2:2" ht="16" x14ac:dyDescent="0.2">
      <c r="B942" s="1"/>
    </row>
    <row r="943" spans="2:2" ht="16" x14ac:dyDescent="0.2">
      <c r="B943" s="1"/>
    </row>
    <row r="944" spans="2:2" ht="16" x14ac:dyDescent="0.2">
      <c r="B944" s="1"/>
    </row>
    <row r="945" spans="2:2" ht="16" x14ac:dyDescent="0.2">
      <c r="B945" s="1"/>
    </row>
    <row r="946" spans="2:2" ht="16" x14ac:dyDescent="0.2">
      <c r="B946" s="1"/>
    </row>
    <row r="947" spans="2:2" ht="16" x14ac:dyDescent="0.2">
      <c r="B947" s="1"/>
    </row>
    <row r="948" spans="2:2" ht="16" x14ac:dyDescent="0.2">
      <c r="B948" s="1"/>
    </row>
    <row r="949" spans="2:2" ht="16" x14ac:dyDescent="0.2">
      <c r="B949" s="1"/>
    </row>
    <row r="950" spans="2:2" ht="16" x14ac:dyDescent="0.2">
      <c r="B950" s="1"/>
    </row>
    <row r="951" spans="2:2" ht="16" x14ac:dyDescent="0.2">
      <c r="B951" s="1"/>
    </row>
    <row r="952" spans="2:2" ht="16" x14ac:dyDescent="0.2">
      <c r="B952" s="1"/>
    </row>
    <row r="953" spans="2:2" ht="16" x14ac:dyDescent="0.2">
      <c r="B953" s="1"/>
    </row>
    <row r="954" spans="2:2" ht="16" x14ac:dyDescent="0.2">
      <c r="B954" s="1"/>
    </row>
    <row r="955" spans="2:2" ht="16" x14ac:dyDescent="0.2">
      <c r="B955" s="1"/>
    </row>
    <row r="956" spans="2:2" ht="16" x14ac:dyDescent="0.2">
      <c r="B956" s="1"/>
    </row>
    <row r="957" spans="2:2" ht="16" x14ac:dyDescent="0.2">
      <c r="B957" s="1"/>
    </row>
    <row r="958" spans="2:2" ht="16" x14ac:dyDescent="0.2">
      <c r="B958" s="1"/>
    </row>
    <row r="959" spans="2:2" ht="16" x14ac:dyDescent="0.2">
      <c r="B959" s="1"/>
    </row>
    <row r="960" spans="2:2" ht="16" x14ac:dyDescent="0.2">
      <c r="B960" s="1"/>
    </row>
    <row r="961" spans="2:2" ht="16" x14ac:dyDescent="0.2">
      <c r="B961" s="1"/>
    </row>
    <row r="962" spans="2:2" ht="16" x14ac:dyDescent="0.2">
      <c r="B962" s="1"/>
    </row>
    <row r="963" spans="2:2" ht="16" x14ac:dyDescent="0.2">
      <c r="B963" s="1"/>
    </row>
    <row r="964" spans="2:2" ht="16" x14ac:dyDescent="0.2">
      <c r="B964" s="1"/>
    </row>
    <row r="965" spans="2:2" ht="16" x14ac:dyDescent="0.2">
      <c r="B965" s="1"/>
    </row>
    <row r="966" spans="2:2" ht="16" x14ac:dyDescent="0.2">
      <c r="B966" s="1"/>
    </row>
    <row r="967" spans="2:2" ht="16" x14ac:dyDescent="0.2">
      <c r="B967" s="1"/>
    </row>
    <row r="968" spans="2:2" ht="16" x14ac:dyDescent="0.2">
      <c r="B968" s="1"/>
    </row>
    <row r="969" spans="2:2" ht="16" x14ac:dyDescent="0.2">
      <c r="B969" s="1"/>
    </row>
    <row r="970" spans="2:2" ht="16" x14ac:dyDescent="0.2">
      <c r="B970" s="1"/>
    </row>
    <row r="971" spans="2:2" ht="16" x14ac:dyDescent="0.2">
      <c r="B971" s="1"/>
    </row>
    <row r="972" spans="2:2" ht="16" x14ac:dyDescent="0.2">
      <c r="B972" s="1"/>
    </row>
    <row r="973" spans="2:2" ht="16" x14ac:dyDescent="0.2">
      <c r="B973" s="1"/>
    </row>
    <row r="974" spans="2:2" ht="16" x14ac:dyDescent="0.2">
      <c r="B974" s="1"/>
    </row>
    <row r="975" spans="2:2" ht="16" x14ac:dyDescent="0.2">
      <c r="B975" s="1"/>
    </row>
    <row r="976" spans="2:2" ht="16" x14ac:dyDescent="0.2">
      <c r="B976" s="1"/>
    </row>
    <row r="977" spans="2:2" ht="16" x14ac:dyDescent="0.2">
      <c r="B977" s="1"/>
    </row>
    <row r="978" spans="2:2" ht="16" x14ac:dyDescent="0.2">
      <c r="B978" s="1"/>
    </row>
    <row r="979" spans="2:2" ht="16" x14ac:dyDescent="0.2">
      <c r="B979" s="1"/>
    </row>
    <row r="980" spans="2:2" ht="16" x14ac:dyDescent="0.2">
      <c r="B980" s="1"/>
    </row>
    <row r="981" spans="2:2" ht="16" x14ac:dyDescent="0.2">
      <c r="B981" s="1"/>
    </row>
    <row r="982" spans="2:2" ht="16" x14ac:dyDescent="0.2">
      <c r="B982" s="1"/>
    </row>
    <row r="983" spans="2:2" ht="16" x14ac:dyDescent="0.2">
      <c r="B983" s="1"/>
    </row>
    <row r="984" spans="2:2" ht="16" x14ac:dyDescent="0.2">
      <c r="B984" s="1"/>
    </row>
    <row r="985" spans="2:2" ht="16" x14ac:dyDescent="0.2">
      <c r="B985" s="1"/>
    </row>
    <row r="986" spans="2:2" ht="16" x14ac:dyDescent="0.2">
      <c r="B986" s="1"/>
    </row>
    <row r="987" spans="2:2" ht="16" x14ac:dyDescent="0.2">
      <c r="B987" s="1"/>
    </row>
    <row r="988" spans="2:2" ht="16" x14ac:dyDescent="0.2">
      <c r="B988" s="1"/>
    </row>
    <row r="989" spans="2:2" ht="16" x14ac:dyDescent="0.2">
      <c r="B989" s="1"/>
    </row>
    <row r="990" spans="2:2" ht="16" x14ac:dyDescent="0.2">
      <c r="B990" s="1"/>
    </row>
    <row r="991" spans="2:2" ht="16" x14ac:dyDescent="0.2">
      <c r="B991" s="1"/>
    </row>
    <row r="992" spans="2:2" ht="16" x14ac:dyDescent="0.2">
      <c r="B992" s="1"/>
    </row>
    <row r="993" spans="2:2" ht="16" x14ac:dyDescent="0.2">
      <c r="B993" s="1"/>
    </row>
    <row r="994" spans="2:2" ht="16" x14ac:dyDescent="0.2">
      <c r="B994" s="1"/>
    </row>
    <row r="995" spans="2:2" ht="16" x14ac:dyDescent="0.2">
      <c r="B995" s="1"/>
    </row>
    <row r="996" spans="2:2" ht="16" x14ac:dyDescent="0.2">
      <c r="B996" s="1"/>
    </row>
    <row r="997" spans="2:2" ht="16" x14ac:dyDescent="0.2">
      <c r="B997" s="1"/>
    </row>
    <row r="998" spans="2:2" ht="16" x14ac:dyDescent="0.2">
      <c r="B998" s="1"/>
    </row>
    <row r="999" spans="2:2" ht="16" x14ac:dyDescent="0.2">
      <c r="B999" s="1"/>
    </row>
    <row r="1000" spans="2:2" ht="16" x14ac:dyDescent="0.2">
      <c r="B1000"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23"/>
  <sheetViews>
    <sheetView workbookViewId="0">
      <pane xSplit="1" ySplit="1" topLeftCell="B10" activePane="bottomRight" state="frozen"/>
      <selection pane="topRight" activeCell="B1" sqref="B1"/>
      <selection pane="bottomLeft" activeCell="A2" sqref="A2"/>
      <selection pane="bottomRight" activeCell="C42" sqref="C42"/>
    </sheetView>
  </sheetViews>
  <sheetFormatPr baseColWidth="10" defaultColWidth="11.28515625" defaultRowHeight="15" customHeight="1" outlineLevelRow="1" x14ac:dyDescent="0.2"/>
  <cols>
    <col min="1" max="1" width="19.7109375" customWidth="1"/>
    <col min="2" max="14" width="11.42578125" customWidth="1"/>
    <col min="15" max="17" width="12.28515625" customWidth="1"/>
    <col min="18" max="26" width="10.5703125" customWidth="1"/>
  </cols>
  <sheetData>
    <row r="1" spans="1:26" ht="15.75" customHeight="1" x14ac:dyDescent="0.2">
      <c r="A1" s="6"/>
      <c r="B1" s="7" t="s">
        <v>10</v>
      </c>
      <c r="C1" s="7" t="s">
        <v>11</v>
      </c>
      <c r="D1" s="7" t="s">
        <v>12</v>
      </c>
      <c r="E1" s="7" t="s">
        <v>13</v>
      </c>
      <c r="F1" s="7" t="s">
        <v>14</v>
      </c>
      <c r="G1" s="7" t="s">
        <v>15</v>
      </c>
      <c r="H1" s="7" t="s">
        <v>16</v>
      </c>
      <c r="I1" s="7" t="s">
        <v>17</v>
      </c>
      <c r="J1" s="7" t="s">
        <v>18</v>
      </c>
      <c r="K1" s="7" t="s">
        <v>19</v>
      </c>
      <c r="L1" s="7" t="s">
        <v>20</v>
      </c>
      <c r="M1" s="7" t="s">
        <v>21</v>
      </c>
      <c r="N1" s="7" t="s">
        <v>22</v>
      </c>
      <c r="O1" s="7"/>
      <c r="P1" s="7"/>
      <c r="Q1" s="8"/>
    </row>
    <row r="2" spans="1:26" ht="15.75" customHeight="1" outlineLevel="1" x14ac:dyDescent="0.2">
      <c r="A2" s="6" t="s">
        <v>23</v>
      </c>
      <c r="B2" s="9"/>
    </row>
    <row r="3" spans="1:26" ht="15.75" customHeight="1" outlineLevel="1" x14ac:dyDescent="0.2">
      <c r="A3" s="10" t="str">
        <f>'Profit &amp; Loss'!A38</f>
        <v>Labor</v>
      </c>
      <c r="B3" s="11">
        <f t="shared" ref="B3:M3" si="0">B42*B43</f>
        <v>114380</v>
      </c>
      <c r="C3" s="11">
        <f t="shared" si="0"/>
        <v>114380</v>
      </c>
      <c r="D3" s="11">
        <f t="shared" si="0"/>
        <v>114380</v>
      </c>
      <c r="E3" s="11">
        <f t="shared" si="0"/>
        <v>114380</v>
      </c>
      <c r="F3" s="11">
        <f t="shared" si="0"/>
        <v>114380</v>
      </c>
      <c r="G3" s="11">
        <f t="shared" si="0"/>
        <v>114380</v>
      </c>
      <c r="H3" s="11">
        <f t="shared" si="0"/>
        <v>114380</v>
      </c>
      <c r="I3" s="11">
        <f t="shared" si="0"/>
        <v>114380</v>
      </c>
      <c r="J3" s="11">
        <f t="shared" si="0"/>
        <v>114380</v>
      </c>
      <c r="K3" s="11">
        <f t="shared" si="0"/>
        <v>114380</v>
      </c>
      <c r="L3" s="11">
        <f t="shared" si="0"/>
        <v>114380</v>
      </c>
      <c r="M3" s="11">
        <f t="shared" si="0"/>
        <v>114380</v>
      </c>
      <c r="N3" s="9">
        <f t="shared" ref="N3:N7" si="1">SUM(B3:M3)</f>
        <v>1372560</v>
      </c>
      <c r="P3" s="9"/>
      <c r="Q3" s="9"/>
    </row>
    <row r="4" spans="1:26" ht="15.75" customHeight="1" outlineLevel="1" x14ac:dyDescent="0.2">
      <c r="A4" s="10" t="str">
        <f>'Profit &amp; Loss'!A46</f>
        <v>Parts</v>
      </c>
      <c r="B4" s="11">
        <f t="shared" ref="B4:M4" si="2">B11*(1+B47)</f>
        <v>89216.400000000009</v>
      </c>
      <c r="C4" s="11">
        <f t="shared" si="2"/>
        <v>89216.400000000009</v>
      </c>
      <c r="D4" s="11">
        <f t="shared" si="2"/>
        <v>89216.400000000009</v>
      </c>
      <c r="E4" s="11">
        <f t="shared" si="2"/>
        <v>89216.400000000009</v>
      </c>
      <c r="F4" s="11">
        <f t="shared" si="2"/>
        <v>89216.400000000009</v>
      </c>
      <c r="G4" s="11">
        <f t="shared" si="2"/>
        <v>89216.400000000009</v>
      </c>
      <c r="H4" s="11">
        <f t="shared" si="2"/>
        <v>89216.400000000009</v>
      </c>
      <c r="I4" s="11">
        <f t="shared" si="2"/>
        <v>89216.400000000009</v>
      </c>
      <c r="J4" s="11">
        <f t="shared" si="2"/>
        <v>89216.400000000009</v>
      </c>
      <c r="K4" s="11">
        <f t="shared" si="2"/>
        <v>89216.400000000009</v>
      </c>
      <c r="L4" s="11">
        <f t="shared" si="2"/>
        <v>89216.400000000009</v>
      </c>
      <c r="M4" s="11">
        <f t="shared" si="2"/>
        <v>89216.400000000009</v>
      </c>
      <c r="N4" s="9">
        <f t="shared" si="1"/>
        <v>1070596.8</v>
      </c>
      <c r="P4" s="9"/>
      <c r="Q4" s="9"/>
    </row>
    <row r="5" spans="1:26" ht="15.75" customHeight="1" outlineLevel="1" x14ac:dyDescent="0.2">
      <c r="A5" s="10" t="str">
        <f>'Profit &amp; Loss'!A50</f>
        <v>Sublet</v>
      </c>
      <c r="B5" s="11">
        <f t="shared" ref="B5:M5" si="3">B12*(1+B51)</f>
        <v>2745.12</v>
      </c>
      <c r="C5" s="11">
        <f t="shared" si="3"/>
        <v>2745.12</v>
      </c>
      <c r="D5" s="11">
        <f t="shared" si="3"/>
        <v>2745.12</v>
      </c>
      <c r="E5" s="11">
        <f t="shared" si="3"/>
        <v>2745.12</v>
      </c>
      <c r="F5" s="11">
        <f t="shared" si="3"/>
        <v>2745.12</v>
      </c>
      <c r="G5" s="11">
        <f t="shared" si="3"/>
        <v>2745.12</v>
      </c>
      <c r="H5" s="11">
        <f t="shared" si="3"/>
        <v>2745.12</v>
      </c>
      <c r="I5" s="11">
        <f t="shared" si="3"/>
        <v>2745.12</v>
      </c>
      <c r="J5" s="11">
        <f t="shared" si="3"/>
        <v>2745.12</v>
      </c>
      <c r="K5" s="11">
        <f t="shared" si="3"/>
        <v>2745.12</v>
      </c>
      <c r="L5" s="11">
        <f t="shared" si="3"/>
        <v>2745.12</v>
      </c>
      <c r="M5" s="11">
        <f t="shared" si="3"/>
        <v>2745.12</v>
      </c>
      <c r="N5" s="9">
        <f t="shared" si="1"/>
        <v>32941.439999999995</v>
      </c>
      <c r="P5" s="9"/>
      <c r="Q5" s="9"/>
    </row>
    <row r="6" spans="1:26" ht="15.75" customHeight="1" outlineLevel="1" x14ac:dyDescent="0.2">
      <c r="A6" s="10" t="str">
        <f>'Profit &amp; Loss'!A54</f>
        <v>Shop Supplies</v>
      </c>
      <c r="B6" s="11">
        <f t="shared" ref="B6:M6" si="4">B3*B55</f>
        <v>9150.4</v>
      </c>
      <c r="C6" s="11">
        <f t="shared" si="4"/>
        <v>9150.4</v>
      </c>
      <c r="D6" s="11">
        <f t="shared" si="4"/>
        <v>9150.4</v>
      </c>
      <c r="E6" s="11">
        <f t="shared" si="4"/>
        <v>9150.4</v>
      </c>
      <c r="F6" s="11">
        <f t="shared" si="4"/>
        <v>9150.4</v>
      </c>
      <c r="G6" s="11">
        <f t="shared" si="4"/>
        <v>9150.4</v>
      </c>
      <c r="H6" s="11">
        <f t="shared" si="4"/>
        <v>9150.4</v>
      </c>
      <c r="I6" s="11">
        <f t="shared" si="4"/>
        <v>9150.4</v>
      </c>
      <c r="J6" s="11">
        <f t="shared" si="4"/>
        <v>9150.4</v>
      </c>
      <c r="K6" s="11">
        <f t="shared" si="4"/>
        <v>9150.4</v>
      </c>
      <c r="L6" s="11">
        <f t="shared" si="4"/>
        <v>9150.4</v>
      </c>
      <c r="M6" s="11">
        <f t="shared" si="4"/>
        <v>9150.4</v>
      </c>
      <c r="N6" s="9">
        <f t="shared" si="1"/>
        <v>109804.79999999997</v>
      </c>
      <c r="P6" s="9"/>
      <c r="Q6" s="9"/>
    </row>
    <row r="7" spans="1:26" ht="15.75" customHeight="1" x14ac:dyDescent="0.2">
      <c r="A7" s="6" t="s">
        <v>24</v>
      </c>
      <c r="B7" s="12">
        <f t="shared" ref="B7:M7" si="5">SUM(B3:B6)</f>
        <v>215491.92</v>
      </c>
      <c r="C7" s="12">
        <f t="shared" si="5"/>
        <v>215491.92</v>
      </c>
      <c r="D7" s="12">
        <f t="shared" si="5"/>
        <v>215491.92</v>
      </c>
      <c r="E7" s="12">
        <f t="shared" si="5"/>
        <v>215491.92</v>
      </c>
      <c r="F7" s="12">
        <f t="shared" si="5"/>
        <v>215491.92</v>
      </c>
      <c r="G7" s="12">
        <f t="shared" si="5"/>
        <v>215491.92</v>
      </c>
      <c r="H7" s="12">
        <f t="shared" si="5"/>
        <v>215491.92</v>
      </c>
      <c r="I7" s="12">
        <f t="shared" si="5"/>
        <v>215491.92</v>
      </c>
      <c r="J7" s="12">
        <f t="shared" si="5"/>
        <v>215491.92</v>
      </c>
      <c r="K7" s="12">
        <f t="shared" si="5"/>
        <v>215491.92</v>
      </c>
      <c r="L7" s="12">
        <f t="shared" si="5"/>
        <v>215491.92</v>
      </c>
      <c r="M7" s="12">
        <f t="shared" si="5"/>
        <v>215491.92</v>
      </c>
      <c r="N7" s="12">
        <f t="shared" si="1"/>
        <v>2585903.0399999996</v>
      </c>
      <c r="O7" s="13"/>
      <c r="P7" s="13"/>
      <c r="Q7" s="13"/>
      <c r="R7" s="14"/>
      <c r="S7" s="14"/>
      <c r="T7" s="14"/>
      <c r="U7" s="14"/>
      <c r="V7" s="14"/>
      <c r="W7" s="14"/>
      <c r="X7" s="14"/>
      <c r="Y7" s="14"/>
      <c r="Z7" s="14"/>
    </row>
    <row r="8" spans="1:26" ht="15.75" customHeight="1" x14ac:dyDescent="0.2">
      <c r="A8" s="6"/>
      <c r="B8" s="9"/>
      <c r="C8" s="9"/>
      <c r="D8" s="9"/>
      <c r="E8" s="9"/>
      <c r="F8" s="9"/>
      <c r="G8" s="9"/>
      <c r="H8" s="9"/>
      <c r="I8" s="9"/>
      <c r="J8" s="9"/>
      <c r="K8" s="9"/>
      <c r="L8" s="9"/>
      <c r="M8" s="9"/>
      <c r="N8" s="9"/>
      <c r="P8" s="15" t="s">
        <v>25</v>
      </c>
      <c r="Q8" s="9"/>
    </row>
    <row r="9" spans="1:26" ht="15.75" customHeight="1" outlineLevel="1" x14ac:dyDescent="0.2">
      <c r="A9" s="6" t="s">
        <v>26</v>
      </c>
      <c r="B9" s="9"/>
      <c r="C9" s="9"/>
      <c r="D9" s="9"/>
      <c r="E9" s="16"/>
      <c r="F9" s="9"/>
      <c r="G9" s="9"/>
      <c r="H9" s="9"/>
      <c r="I9" s="9"/>
      <c r="J9" s="9"/>
      <c r="K9" s="9"/>
      <c r="L9" s="9"/>
      <c r="M9" s="9"/>
      <c r="N9" s="9"/>
    </row>
    <row r="10" spans="1:26" ht="15.75" customHeight="1" outlineLevel="1" x14ac:dyDescent="0.2">
      <c r="A10" s="10" t="str">
        <f t="shared" ref="A10:A13" si="6">A3</f>
        <v>Labor</v>
      </c>
      <c r="B10" s="9">
        <f>(People!C22+People!C35)</f>
        <v>40000</v>
      </c>
      <c r="C10" s="9">
        <f>(People!D22+People!D35)</f>
        <v>40000</v>
      </c>
      <c r="D10" s="9">
        <f>(People!E22+People!E35)</f>
        <v>40000</v>
      </c>
      <c r="E10" s="9">
        <f>(People!F22+People!F35)</f>
        <v>40000</v>
      </c>
      <c r="F10" s="9">
        <f>(People!G22+People!G35)</f>
        <v>40000</v>
      </c>
      <c r="G10" s="9">
        <f>(People!H22+People!H35)</f>
        <v>40000</v>
      </c>
      <c r="H10" s="9">
        <f>(People!I22+People!I35)</f>
        <v>40000</v>
      </c>
      <c r="I10" s="9">
        <f>(People!J22+People!J35)</f>
        <v>40000</v>
      </c>
      <c r="J10" s="9">
        <f>(People!K22+People!K35)</f>
        <v>40000</v>
      </c>
      <c r="K10" s="9">
        <f>(People!L22+People!L35)</f>
        <v>40000</v>
      </c>
      <c r="L10" s="9">
        <f>(People!M22+People!M35)</f>
        <v>40000</v>
      </c>
      <c r="M10" s="9">
        <f>(People!N22+People!N35)</f>
        <v>40000</v>
      </c>
      <c r="N10" s="9">
        <f t="shared" ref="N10:N14" si="7">SUM(B10:M10)</f>
        <v>480000</v>
      </c>
      <c r="R10" s="17"/>
    </row>
    <row r="11" spans="1:26" ht="15.75" customHeight="1" outlineLevel="1" x14ac:dyDescent="0.2">
      <c r="A11" s="10" t="str">
        <f t="shared" si="6"/>
        <v>Parts</v>
      </c>
      <c r="B11" s="9">
        <f t="shared" ref="B11:M11" si="8">B3*B48</f>
        <v>68628</v>
      </c>
      <c r="C11" s="9">
        <f t="shared" si="8"/>
        <v>68628</v>
      </c>
      <c r="D11" s="9">
        <f t="shared" si="8"/>
        <v>68628</v>
      </c>
      <c r="E11" s="9">
        <f t="shared" si="8"/>
        <v>68628</v>
      </c>
      <c r="F11" s="9">
        <f t="shared" si="8"/>
        <v>68628</v>
      </c>
      <c r="G11" s="9">
        <f t="shared" si="8"/>
        <v>68628</v>
      </c>
      <c r="H11" s="9">
        <f t="shared" si="8"/>
        <v>68628</v>
      </c>
      <c r="I11" s="9">
        <f t="shared" si="8"/>
        <v>68628</v>
      </c>
      <c r="J11" s="9">
        <f t="shared" si="8"/>
        <v>68628</v>
      </c>
      <c r="K11" s="9">
        <f t="shared" si="8"/>
        <v>68628</v>
      </c>
      <c r="L11" s="9">
        <f t="shared" si="8"/>
        <v>68628</v>
      </c>
      <c r="M11" s="9">
        <f t="shared" si="8"/>
        <v>68628</v>
      </c>
      <c r="N11" s="9">
        <f t="shared" si="7"/>
        <v>823536</v>
      </c>
      <c r="R11" s="17"/>
    </row>
    <row r="12" spans="1:26" ht="15.75" customHeight="1" outlineLevel="1" x14ac:dyDescent="0.2">
      <c r="A12" s="10" t="str">
        <f t="shared" si="6"/>
        <v>Sublet</v>
      </c>
      <c r="B12" s="18">
        <f t="shared" ref="B12:M12" si="9">B3*B52</f>
        <v>2287.6</v>
      </c>
      <c r="C12" s="18">
        <f t="shared" si="9"/>
        <v>2287.6</v>
      </c>
      <c r="D12" s="18">
        <f t="shared" si="9"/>
        <v>2287.6</v>
      </c>
      <c r="E12" s="18">
        <f t="shared" si="9"/>
        <v>2287.6</v>
      </c>
      <c r="F12" s="18">
        <f t="shared" si="9"/>
        <v>2287.6</v>
      </c>
      <c r="G12" s="18">
        <f t="shared" si="9"/>
        <v>2287.6</v>
      </c>
      <c r="H12" s="18">
        <f t="shared" si="9"/>
        <v>2287.6</v>
      </c>
      <c r="I12" s="18">
        <f t="shared" si="9"/>
        <v>2287.6</v>
      </c>
      <c r="J12" s="18">
        <f t="shared" si="9"/>
        <v>2287.6</v>
      </c>
      <c r="K12" s="18">
        <f t="shared" si="9"/>
        <v>2287.6</v>
      </c>
      <c r="L12" s="18">
        <f t="shared" si="9"/>
        <v>2287.6</v>
      </c>
      <c r="M12" s="18">
        <f t="shared" si="9"/>
        <v>2287.6</v>
      </c>
      <c r="N12" s="9">
        <f t="shared" si="7"/>
        <v>27451.199999999993</v>
      </c>
      <c r="R12" s="17"/>
    </row>
    <row r="13" spans="1:26" ht="15.75" customHeight="1" outlineLevel="1" x14ac:dyDescent="0.2">
      <c r="A13" s="10" t="str">
        <f t="shared" si="6"/>
        <v>Shop Supplies</v>
      </c>
      <c r="B13" s="9">
        <f>'Profit &amp; Loss'!B3*'Profit &amp; Loss'!B56</f>
        <v>4575.2</v>
      </c>
      <c r="C13" s="9">
        <f>'Profit &amp; Loss'!C3*'Profit &amp; Loss'!C56</f>
        <v>4575.2</v>
      </c>
      <c r="D13" s="9">
        <f>'Profit &amp; Loss'!D3*'Profit &amp; Loss'!D56</f>
        <v>4575.2</v>
      </c>
      <c r="E13" s="9">
        <f>'Profit &amp; Loss'!E3*'Profit &amp; Loss'!E56</f>
        <v>4575.2</v>
      </c>
      <c r="F13" s="9">
        <f>'Profit &amp; Loss'!F3*'Profit &amp; Loss'!F56</f>
        <v>4575.2</v>
      </c>
      <c r="G13" s="9">
        <f>'Profit &amp; Loss'!G3*'Profit &amp; Loss'!G56</f>
        <v>4575.2</v>
      </c>
      <c r="H13" s="9">
        <f>'Profit &amp; Loss'!H3*'Profit &amp; Loss'!H56</f>
        <v>4575.2</v>
      </c>
      <c r="I13" s="9">
        <f>'Profit &amp; Loss'!I3*'Profit &amp; Loss'!I56</f>
        <v>4575.2</v>
      </c>
      <c r="J13" s="9">
        <f>'Profit &amp; Loss'!J3*'Profit &amp; Loss'!J56</f>
        <v>4575.2</v>
      </c>
      <c r="K13" s="9">
        <f>'Profit &amp; Loss'!K3*'Profit &amp; Loss'!K56</f>
        <v>4575.2</v>
      </c>
      <c r="L13" s="9">
        <f>'Profit &amp; Loss'!L3*'Profit &amp; Loss'!L56</f>
        <v>4575.2</v>
      </c>
      <c r="M13" s="9">
        <f>'Profit &amp; Loss'!M3*'Profit &amp; Loss'!M56</f>
        <v>4575.2</v>
      </c>
      <c r="N13" s="9">
        <f t="shared" si="7"/>
        <v>54902.399999999987</v>
      </c>
      <c r="R13" s="17"/>
    </row>
    <row r="14" spans="1:26" ht="15.75" customHeight="1" x14ac:dyDescent="0.2">
      <c r="A14" s="19" t="s">
        <v>27</v>
      </c>
      <c r="B14" s="12">
        <f t="shared" ref="B14:M14" si="10">SUM(B10:B13)</f>
        <v>115490.8</v>
      </c>
      <c r="C14" s="12">
        <f t="shared" si="10"/>
        <v>115490.8</v>
      </c>
      <c r="D14" s="12">
        <f t="shared" si="10"/>
        <v>115490.8</v>
      </c>
      <c r="E14" s="12">
        <f t="shared" si="10"/>
        <v>115490.8</v>
      </c>
      <c r="F14" s="12">
        <f t="shared" si="10"/>
        <v>115490.8</v>
      </c>
      <c r="G14" s="12">
        <f t="shared" si="10"/>
        <v>115490.8</v>
      </c>
      <c r="H14" s="12">
        <f t="shared" si="10"/>
        <v>115490.8</v>
      </c>
      <c r="I14" s="12">
        <f t="shared" si="10"/>
        <v>115490.8</v>
      </c>
      <c r="J14" s="12">
        <f t="shared" si="10"/>
        <v>115490.8</v>
      </c>
      <c r="K14" s="12">
        <f t="shared" si="10"/>
        <v>115490.8</v>
      </c>
      <c r="L14" s="12">
        <f t="shared" si="10"/>
        <v>115490.8</v>
      </c>
      <c r="M14" s="12">
        <f t="shared" si="10"/>
        <v>115490.8</v>
      </c>
      <c r="N14" s="12">
        <f t="shared" si="7"/>
        <v>1385889.6000000003</v>
      </c>
      <c r="O14" s="14"/>
      <c r="P14" s="14"/>
      <c r="Q14" s="14"/>
      <c r="R14" s="14"/>
      <c r="S14" s="14"/>
      <c r="T14" s="14"/>
      <c r="U14" s="14"/>
      <c r="V14" s="14"/>
      <c r="W14" s="14"/>
      <c r="X14" s="14"/>
      <c r="Y14" s="14"/>
      <c r="Z14" s="14"/>
    </row>
    <row r="15" spans="1:26" ht="15.75" customHeight="1" x14ac:dyDescent="0.2">
      <c r="A15" s="6"/>
      <c r="B15" s="9"/>
      <c r="C15" s="9"/>
      <c r="D15" s="9"/>
      <c r="E15" s="9"/>
      <c r="F15" s="9"/>
      <c r="G15" s="9"/>
      <c r="H15" s="9"/>
      <c r="I15" s="9"/>
      <c r="J15" s="9"/>
      <c r="K15" s="9"/>
      <c r="L15" s="9"/>
      <c r="M15" s="9"/>
      <c r="N15" s="9"/>
    </row>
    <row r="16" spans="1:26" ht="15.75" customHeight="1" x14ac:dyDescent="0.2">
      <c r="A16" s="19" t="s">
        <v>28</v>
      </c>
      <c r="O16" s="14"/>
      <c r="P16" s="14"/>
      <c r="Q16" s="13"/>
      <c r="R16" s="14"/>
      <c r="S16" s="14"/>
      <c r="T16" s="14"/>
      <c r="U16" s="14"/>
      <c r="V16" s="14"/>
      <c r="W16" s="14"/>
      <c r="X16" s="14"/>
      <c r="Y16" s="14"/>
      <c r="Z16" s="14"/>
    </row>
    <row r="17" spans="1:18" ht="15.75" customHeight="1" x14ac:dyDescent="0.2">
      <c r="A17" s="10" t="str">
        <f t="shared" ref="A17:A20" si="11">A10</f>
        <v>Labor</v>
      </c>
      <c r="B17" s="9">
        <f t="shared" ref="B17:M17" si="12">B3-B10</f>
        <v>74380</v>
      </c>
      <c r="C17" s="9">
        <f t="shared" si="12"/>
        <v>74380</v>
      </c>
      <c r="D17" s="9">
        <f t="shared" si="12"/>
        <v>74380</v>
      </c>
      <c r="E17" s="9">
        <f t="shared" si="12"/>
        <v>74380</v>
      </c>
      <c r="F17" s="9">
        <f t="shared" si="12"/>
        <v>74380</v>
      </c>
      <c r="G17" s="9">
        <f t="shared" si="12"/>
        <v>74380</v>
      </c>
      <c r="H17" s="9">
        <f t="shared" si="12"/>
        <v>74380</v>
      </c>
      <c r="I17" s="9">
        <f t="shared" si="12"/>
        <v>74380</v>
      </c>
      <c r="J17" s="9">
        <f t="shared" si="12"/>
        <v>74380</v>
      </c>
      <c r="K17" s="9">
        <f t="shared" si="12"/>
        <v>74380</v>
      </c>
      <c r="L17" s="9">
        <f t="shared" si="12"/>
        <v>74380</v>
      </c>
      <c r="M17" s="9">
        <f t="shared" si="12"/>
        <v>74380</v>
      </c>
      <c r="N17" s="9">
        <f t="shared" ref="N17:N21" si="13">SUM(B17:M17)</f>
        <v>892560</v>
      </c>
      <c r="P17" s="20"/>
    </row>
    <row r="18" spans="1:18" ht="15.75" customHeight="1" x14ac:dyDescent="0.2">
      <c r="A18" s="10" t="str">
        <f t="shared" si="11"/>
        <v>Parts</v>
      </c>
      <c r="B18" s="9">
        <f t="shared" ref="B18:M18" si="14">B4-B11</f>
        <v>20588.400000000009</v>
      </c>
      <c r="C18" s="9">
        <f t="shared" si="14"/>
        <v>20588.400000000009</v>
      </c>
      <c r="D18" s="9">
        <f t="shared" si="14"/>
        <v>20588.400000000009</v>
      </c>
      <c r="E18" s="9">
        <f t="shared" si="14"/>
        <v>20588.400000000009</v>
      </c>
      <c r="F18" s="9">
        <f t="shared" si="14"/>
        <v>20588.400000000009</v>
      </c>
      <c r="G18" s="9">
        <f t="shared" si="14"/>
        <v>20588.400000000009</v>
      </c>
      <c r="H18" s="9">
        <f t="shared" si="14"/>
        <v>20588.400000000009</v>
      </c>
      <c r="I18" s="9">
        <f t="shared" si="14"/>
        <v>20588.400000000009</v>
      </c>
      <c r="J18" s="9">
        <f t="shared" si="14"/>
        <v>20588.400000000009</v>
      </c>
      <c r="K18" s="9">
        <f t="shared" si="14"/>
        <v>20588.400000000009</v>
      </c>
      <c r="L18" s="9">
        <f t="shared" si="14"/>
        <v>20588.400000000009</v>
      </c>
      <c r="M18" s="9">
        <f t="shared" si="14"/>
        <v>20588.400000000009</v>
      </c>
      <c r="N18" s="9">
        <f t="shared" si="13"/>
        <v>247060.80000000016</v>
      </c>
      <c r="P18" s="20"/>
    </row>
    <row r="19" spans="1:18" ht="15.75" customHeight="1" x14ac:dyDescent="0.2">
      <c r="A19" s="10" t="str">
        <f t="shared" si="11"/>
        <v>Sublet</v>
      </c>
      <c r="B19" s="9">
        <f t="shared" ref="B19:M19" si="15">B5-B12</f>
        <v>457.52</v>
      </c>
      <c r="C19" s="9">
        <f t="shared" si="15"/>
        <v>457.52</v>
      </c>
      <c r="D19" s="9">
        <f t="shared" si="15"/>
        <v>457.52</v>
      </c>
      <c r="E19" s="9">
        <f t="shared" si="15"/>
        <v>457.52</v>
      </c>
      <c r="F19" s="9">
        <f t="shared" si="15"/>
        <v>457.52</v>
      </c>
      <c r="G19" s="9">
        <f t="shared" si="15"/>
        <v>457.52</v>
      </c>
      <c r="H19" s="9">
        <f t="shared" si="15"/>
        <v>457.52</v>
      </c>
      <c r="I19" s="9">
        <f t="shared" si="15"/>
        <v>457.52</v>
      </c>
      <c r="J19" s="9">
        <f t="shared" si="15"/>
        <v>457.52</v>
      </c>
      <c r="K19" s="9">
        <f t="shared" si="15"/>
        <v>457.52</v>
      </c>
      <c r="L19" s="9">
        <f t="shared" si="15"/>
        <v>457.52</v>
      </c>
      <c r="M19" s="9">
        <f t="shared" si="15"/>
        <v>457.52</v>
      </c>
      <c r="N19" s="9">
        <f t="shared" si="13"/>
        <v>5490.2400000000016</v>
      </c>
      <c r="P19" s="20"/>
    </row>
    <row r="20" spans="1:18" ht="15.75" customHeight="1" x14ac:dyDescent="0.2">
      <c r="A20" s="10" t="str">
        <f t="shared" si="11"/>
        <v>Shop Supplies</v>
      </c>
      <c r="B20" s="9">
        <f t="shared" ref="B20:M20" si="16">B6-B13</f>
        <v>4575.2</v>
      </c>
      <c r="C20" s="9">
        <f t="shared" si="16"/>
        <v>4575.2</v>
      </c>
      <c r="D20" s="9">
        <f t="shared" si="16"/>
        <v>4575.2</v>
      </c>
      <c r="E20" s="9">
        <f t="shared" si="16"/>
        <v>4575.2</v>
      </c>
      <c r="F20" s="9">
        <f t="shared" si="16"/>
        <v>4575.2</v>
      </c>
      <c r="G20" s="9">
        <f t="shared" si="16"/>
        <v>4575.2</v>
      </c>
      <c r="H20" s="9">
        <f t="shared" si="16"/>
        <v>4575.2</v>
      </c>
      <c r="I20" s="9">
        <f t="shared" si="16"/>
        <v>4575.2</v>
      </c>
      <c r="J20" s="9">
        <f t="shared" si="16"/>
        <v>4575.2</v>
      </c>
      <c r="K20" s="9">
        <f t="shared" si="16"/>
        <v>4575.2</v>
      </c>
      <c r="L20" s="9">
        <f t="shared" si="16"/>
        <v>4575.2</v>
      </c>
      <c r="M20" s="9">
        <f t="shared" si="16"/>
        <v>4575.2</v>
      </c>
      <c r="N20" s="9">
        <f t="shared" si="13"/>
        <v>54902.399999999987</v>
      </c>
      <c r="P20" s="20"/>
    </row>
    <row r="21" spans="1:18" ht="15.75" customHeight="1" x14ac:dyDescent="0.2">
      <c r="A21" s="19" t="s">
        <v>29</v>
      </c>
      <c r="B21" s="12">
        <f t="shared" ref="B21:M21" si="17">B7-B14</f>
        <v>100001.12000000001</v>
      </c>
      <c r="C21" s="12">
        <f t="shared" si="17"/>
        <v>100001.12000000001</v>
      </c>
      <c r="D21" s="12">
        <f t="shared" si="17"/>
        <v>100001.12000000001</v>
      </c>
      <c r="E21" s="12">
        <f t="shared" si="17"/>
        <v>100001.12000000001</v>
      </c>
      <c r="F21" s="12">
        <f t="shared" si="17"/>
        <v>100001.12000000001</v>
      </c>
      <c r="G21" s="12">
        <f t="shared" si="17"/>
        <v>100001.12000000001</v>
      </c>
      <c r="H21" s="12">
        <f t="shared" si="17"/>
        <v>100001.12000000001</v>
      </c>
      <c r="I21" s="12">
        <f t="shared" si="17"/>
        <v>100001.12000000001</v>
      </c>
      <c r="J21" s="12">
        <f t="shared" si="17"/>
        <v>100001.12000000001</v>
      </c>
      <c r="K21" s="12">
        <f t="shared" si="17"/>
        <v>100001.12000000001</v>
      </c>
      <c r="L21" s="12">
        <f t="shared" si="17"/>
        <v>100001.12000000001</v>
      </c>
      <c r="M21" s="12">
        <f t="shared" si="17"/>
        <v>100001.12000000001</v>
      </c>
      <c r="N21" s="12">
        <f t="shared" si="13"/>
        <v>1200013.4400000002</v>
      </c>
      <c r="P21" s="20"/>
    </row>
    <row r="22" spans="1:18" ht="15.75" customHeight="1" x14ac:dyDescent="0.2">
      <c r="A22" s="10" t="s">
        <v>30</v>
      </c>
      <c r="B22" s="21">
        <f t="shared" ref="B22:N22" si="18">B21/B7</f>
        <v>0.46405971973334315</v>
      </c>
      <c r="C22" s="21">
        <f t="shared" si="18"/>
        <v>0.46405971973334315</v>
      </c>
      <c r="D22" s="21">
        <f t="shared" si="18"/>
        <v>0.46405971973334315</v>
      </c>
      <c r="E22" s="21">
        <f t="shared" si="18"/>
        <v>0.46405971973334315</v>
      </c>
      <c r="F22" s="21">
        <f t="shared" si="18"/>
        <v>0.46405971973334315</v>
      </c>
      <c r="G22" s="21">
        <f t="shared" si="18"/>
        <v>0.46405971973334315</v>
      </c>
      <c r="H22" s="21">
        <f t="shared" si="18"/>
        <v>0.46405971973334315</v>
      </c>
      <c r="I22" s="21">
        <f t="shared" si="18"/>
        <v>0.46405971973334315</v>
      </c>
      <c r="J22" s="21">
        <f t="shared" si="18"/>
        <v>0.46405971973334315</v>
      </c>
      <c r="K22" s="21">
        <f t="shared" si="18"/>
        <v>0.46405971973334315</v>
      </c>
      <c r="L22" s="21">
        <f t="shared" si="18"/>
        <v>0.46405971973334315</v>
      </c>
      <c r="M22" s="21">
        <f t="shared" si="18"/>
        <v>0.46405971973334315</v>
      </c>
      <c r="N22" s="21">
        <f t="shared" si="18"/>
        <v>0.46405971973334326</v>
      </c>
      <c r="P22" s="20"/>
    </row>
    <row r="23" spans="1:18" ht="15.75" customHeight="1" x14ac:dyDescent="0.2">
      <c r="A23" s="6"/>
      <c r="B23" s="9"/>
      <c r="C23" s="9"/>
      <c r="D23" s="9"/>
      <c r="E23" s="9"/>
      <c r="F23" s="9"/>
      <c r="G23" s="9"/>
      <c r="H23" s="9"/>
      <c r="I23" s="9"/>
      <c r="J23" s="9"/>
      <c r="K23" s="9"/>
      <c r="L23" s="9"/>
      <c r="M23" s="9"/>
      <c r="N23" s="9"/>
    </row>
    <row r="24" spans="1:18" ht="15.75" customHeight="1" outlineLevel="1" x14ac:dyDescent="0.2">
      <c r="A24" s="6" t="s">
        <v>31</v>
      </c>
      <c r="B24" s="9"/>
      <c r="C24" s="9"/>
      <c r="D24" s="9"/>
      <c r="E24" s="9"/>
      <c r="F24" s="9"/>
      <c r="G24" s="9"/>
      <c r="H24" s="9"/>
      <c r="I24" s="9"/>
      <c r="J24" s="9"/>
      <c r="K24" s="9"/>
      <c r="L24" s="9"/>
      <c r="M24" s="9"/>
      <c r="N24" s="9"/>
    </row>
    <row r="25" spans="1:18" ht="15.75" customHeight="1" outlineLevel="1" x14ac:dyDescent="0.2">
      <c r="A25" s="10" t="s">
        <v>32</v>
      </c>
      <c r="B25" s="9">
        <f>(People!C23+People!C36)</f>
        <v>27292.333333333336</v>
      </c>
      <c r="C25" s="9">
        <f>(People!D23+People!D36)</f>
        <v>27292.333333333336</v>
      </c>
      <c r="D25" s="9">
        <f>(People!E23+People!E36)</f>
        <v>27292.333333333336</v>
      </c>
      <c r="E25" s="9">
        <f>(People!F23+People!F36)</f>
        <v>27292.333333333336</v>
      </c>
      <c r="F25" s="9">
        <f>(People!G23+People!G36)</f>
        <v>27292.333333333336</v>
      </c>
      <c r="G25" s="9">
        <f>(People!H23+People!H36)</f>
        <v>27292.333333333336</v>
      </c>
      <c r="H25" s="9">
        <f>(People!I23+People!I36)</f>
        <v>27292.333333333336</v>
      </c>
      <c r="I25" s="9">
        <f>(People!J23+People!J36)</f>
        <v>27292.333333333336</v>
      </c>
      <c r="J25" s="9">
        <f>(People!K23+People!K36)</f>
        <v>27292.333333333336</v>
      </c>
      <c r="K25" s="9">
        <f>(People!L23+People!L36)</f>
        <v>27292.333333333336</v>
      </c>
      <c r="L25" s="9">
        <f>(People!M23+People!M36)</f>
        <v>27292.333333333336</v>
      </c>
      <c r="M25" s="9">
        <f>(People!N23+People!N36)</f>
        <v>27292.333333333336</v>
      </c>
      <c r="N25" s="9">
        <f t="shared" ref="N25:N32" si="19">SUM(B25:M25)</f>
        <v>327508</v>
      </c>
    </row>
    <row r="26" spans="1:18" ht="15.75" customHeight="1" outlineLevel="1" x14ac:dyDescent="0.2">
      <c r="A26" s="10" t="s">
        <v>33</v>
      </c>
      <c r="B26" s="9">
        <f>(People!C24+People!C37)*People!$B$39</f>
        <v>13458.466666666669</v>
      </c>
      <c r="C26" s="9">
        <f>(People!D24+People!D37)*People!$B$39</f>
        <v>13458.466666666669</v>
      </c>
      <c r="D26" s="9">
        <f>(People!E24+People!E37)*People!$B$39</f>
        <v>13458.466666666669</v>
      </c>
      <c r="E26" s="9">
        <f>(People!F24+People!F37)*People!$B$39</f>
        <v>13458.466666666669</v>
      </c>
      <c r="F26" s="9">
        <f>(People!G24+People!G37)*People!$B$39</f>
        <v>13458.466666666669</v>
      </c>
      <c r="G26" s="9">
        <f>(People!H24+People!H37)*People!$B$39</f>
        <v>13458.466666666669</v>
      </c>
      <c r="H26" s="9">
        <f>(People!I24+People!I37)*People!$B$39</f>
        <v>13458.466666666669</v>
      </c>
      <c r="I26" s="9">
        <f>(People!J24+People!J37)*People!$B$39</f>
        <v>13458.466666666669</v>
      </c>
      <c r="J26" s="9">
        <f>(People!K24+People!K37)*People!$B$39</f>
        <v>13458.466666666669</v>
      </c>
      <c r="K26" s="9">
        <f>(People!L24+People!L37)*People!$B$39</f>
        <v>13458.466666666669</v>
      </c>
      <c r="L26" s="9">
        <f>(People!M24+People!M37)*People!$B$39</f>
        <v>13458.466666666669</v>
      </c>
      <c r="M26" s="9">
        <f>(People!N24+People!N37)*People!$B$39</f>
        <v>13458.466666666669</v>
      </c>
      <c r="N26" s="9">
        <f t="shared" si="19"/>
        <v>161501.60000000006</v>
      </c>
      <c r="O26" s="9"/>
      <c r="P26" s="22"/>
    </row>
    <row r="27" spans="1:18" ht="15.75" customHeight="1" outlineLevel="1" x14ac:dyDescent="0.2">
      <c r="A27" s="23" t="s">
        <v>34</v>
      </c>
      <c r="B27" s="85">
        <v>4000</v>
      </c>
      <c r="C27" s="85">
        <v>4000</v>
      </c>
      <c r="D27" s="85">
        <v>4000</v>
      </c>
      <c r="E27" s="85">
        <v>4000</v>
      </c>
      <c r="F27" s="85">
        <v>4000</v>
      </c>
      <c r="G27" s="85">
        <v>4000</v>
      </c>
      <c r="H27" s="85">
        <v>4000</v>
      </c>
      <c r="I27" s="85">
        <v>4000</v>
      </c>
      <c r="J27" s="85">
        <v>4000</v>
      </c>
      <c r="K27" s="85">
        <v>4000</v>
      </c>
      <c r="L27" s="85">
        <v>4000</v>
      </c>
      <c r="M27" s="85">
        <v>4000</v>
      </c>
      <c r="N27" s="9">
        <f t="shared" si="19"/>
        <v>48000</v>
      </c>
      <c r="O27" s="9"/>
      <c r="P27" s="22"/>
    </row>
    <row r="28" spans="1:18" ht="15.75" customHeight="1" outlineLevel="1" x14ac:dyDescent="0.2">
      <c r="A28" s="23" t="s">
        <v>35</v>
      </c>
      <c r="B28" s="85">
        <v>6000</v>
      </c>
      <c r="C28" s="85">
        <v>6000</v>
      </c>
      <c r="D28" s="85">
        <v>6000</v>
      </c>
      <c r="E28" s="85">
        <v>6000</v>
      </c>
      <c r="F28" s="85">
        <v>6000</v>
      </c>
      <c r="G28" s="85">
        <v>6000</v>
      </c>
      <c r="H28" s="85">
        <v>6000</v>
      </c>
      <c r="I28" s="85">
        <v>6000</v>
      </c>
      <c r="J28" s="85">
        <v>6000</v>
      </c>
      <c r="K28" s="85">
        <v>6000</v>
      </c>
      <c r="L28" s="85">
        <v>6000</v>
      </c>
      <c r="M28" s="85">
        <v>6000</v>
      </c>
      <c r="N28" s="9">
        <f t="shared" si="19"/>
        <v>72000</v>
      </c>
      <c r="O28" s="9"/>
      <c r="P28" s="22"/>
      <c r="R28" s="21"/>
    </row>
    <row r="29" spans="1:18" ht="15.75" customHeight="1" outlineLevel="1" x14ac:dyDescent="0.2">
      <c r="A29" s="23" t="s">
        <v>36</v>
      </c>
      <c r="B29" s="85">
        <v>2500</v>
      </c>
      <c r="C29" s="85">
        <v>2500</v>
      </c>
      <c r="D29" s="85">
        <v>2500</v>
      </c>
      <c r="E29" s="85">
        <v>2500</v>
      </c>
      <c r="F29" s="85">
        <v>2500</v>
      </c>
      <c r="G29" s="85">
        <v>2500</v>
      </c>
      <c r="H29" s="85">
        <v>2500</v>
      </c>
      <c r="I29" s="85">
        <v>2500</v>
      </c>
      <c r="J29" s="85">
        <v>2500</v>
      </c>
      <c r="K29" s="85">
        <v>2500</v>
      </c>
      <c r="L29" s="85">
        <v>2500</v>
      </c>
      <c r="M29" s="85">
        <v>2500</v>
      </c>
      <c r="N29" s="9">
        <f t="shared" si="19"/>
        <v>30000</v>
      </c>
      <c r="O29" s="9"/>
      <c r="P29" s="22"/>
      <c r="R29" s="21"/>
    </row>
    <row r="30" spans="1:18" ht="15.75" customHeight="1" outlineLevel="1" x14ac:dyDescent="0.2">
      <c r="A30" s="23" t="s">
        <v>37</v>
      </c>
      <c r="B30" s="15"/>
      <c r="C30" s="85">
        <v>499</v>
      </c>
      <c r="D30" s="85">
        <v>499</v>
      </c>
      <c r="E30" s="85">
        <v>499</v>
      </c>
      <c r="F30" s="85">
        <v>499</v>
      </c>
      <c r="G30" s="85">
        <v>1500</v>
      </c>
      <c r="H30" s="85">
        <v>1500</v>
      </c>
      <c r="I30" s="85">
        <v>1500</v>
      </c>
      <c r="J30" s="85">
        <v>1500</v>
      </c>
      <c r="K30" s="85">
        <v>1500</v>
      </c>
      <c r="L30" s="85">
        <v>1500</v>
      </c>
      <c r="M30" s="85">
        <v>1500</v>
      </c>
      <c r="N30" s="9">
        <f t="shared" si="19"/>
        <v>12496</v>
      </c>
      <c r="O30" s="9"/>
      <c r="P30" s="22"/>
      <c r="R30" s="21"/>
    </row>
    <row r="31" spans="1:18" ht="15.75" customHeight="1" outlineLevel="1" x14ac:dyDescent="0.2">
      <c r="A31" s="23" t="s">
        <v>38</v>
      </c>
      <c r="B31" s="85">
        <v>500</v>
      </c>
      <c r="C31" s="85">
        <v>500</v>
      </c>
      <c r="D31" s="85">
        <v>500</v>
      </c>
      <c r="E31" s="85">
        <v>500</v>
      </c>
      <c r="F31" s="85">
        <v>500</v>
      </c>
      <c r="G31" s="85">
        <v>500</v>
      </c>
      <c r="H31" s="85">
        <v>500</v>
      </c>
      <c r="I31" s="85">
        <v>500</v>
      </c>
      <c r="J31" s="85">
        <v>500</v>
      </c>
      <c r="K31" s="85">
        <v>500</v>
      </c>
      <c r="L31" s="85">
        <v>500</v>
      </c>
      <c r="M31" s="85">
        <v>500</v>
      </c>
      <c r="N31" s="9">
        <f t="shared" si="19"/>
        <v>6000</v>
      </c>
      <c r="O31" s="9"/>
      <c r="P31" s="22"/>
      <c r="R31" s="21"/>
    </row>
    <row r="32" spans="1:18" ht="15.75" customHeight="1" outlineLevel="1" x14ac:dyDescent="0.2">
      <c r="A32" s="23" t="s">
        <v>39</v>
      </c>
      <c r="B32" s="85">
        <v>1000</v>
      </c>
      <c r="C32" s="85">
        <v>1000</v>
      </c>
      <c r="D32" s="85">
        <v>1000</v>
      </c>
      <c r="E32" s="85">
        <v>1000</v>
      </c>
      <c r="F32" s="85">
        <v>1000</v>
      </c>
      <c r="G32" s="85">
        <v>1000</v>
      </c>
      <c r="H32" s="85">
        <v>1000</v>
      </c>
      <c r="I32" s="85">
        <v>1000</v>
      </c>
      <c r="J32" s="85">
        <v>1000</v>
      </c>
      <c r="K32" s="85">
        <v>1000</v>
      </c>
      <c r="L32" s="85">
        <v>1000</v>
      </c>
      <c r="M32" s="85">
        <v>1000</v>
      </c>
      <c r="N32" s="9">
        <f t="shared" si="19"/>
        <v>12000</v>
      </c>
      <c r="O32" s="9"/>
      <c r="P32" s="22"/>
    </row>
    <row r="33" spans="1:26" ht="15.75" customHeight="1" x14ac:dyDescent="0.2">
      <c r="A33" s="6" t="s">
        <v>40</v>
      </c>
      <c r="B33" s="25">
        <f t="shared" ref="B33:N33" si="20">SUM(B25:B32)</f>
        <v>54750.8</v>
      </c>
      <c r="C33" s="25">
        <f t="shared" si="20"/>
        <v>55249.8</v>
      </c>
      <c r="D33" s="25">
        <f t="shared" si="20"/>
        <v>55249.8</v>
      </c>
      <c r="E33" s="25">
        <f t="shared" si="20"/>
        <v>55249.8</v>
      </c>
      <c r="F33" s="25">
        <f t="shared" si="20"/>
        <v>55249.8</v>
      </c>
      <c r="G33" s="25">
        <f t="shared" si="20"/>
        <v>56250.8</v>
      </c>
      <c r="H33" s="25">
        <f t="shared" si="20"/>
        <v>56250.8</v>
      </c>
      <c r="I33" s="25">
        <f t="shared" si="20"/>
        <v>56250.8</v>
      </c>
      <c r="J33" s="25">
        <f t="shared" si="20"/>
        <v>56250.8</v>
      </c>
      <c r="K33" s="25">
        <f t="shared" si="20"/>
        <v>56250.8</v>
      </c>
      <c r="L33" s="25">
        <f t="shared" si="20"/>
        <v>56250.8</v>
      </c>
      <c r="M33" s="25">
        <f t="shared" si="20"/>
        <v>56250.8</v>
      </c>
      <c r="N33" s="25">
        <f t="shared" si="20"/>
        <v>669505.60000000009</v>
      </c>
      <c r="O33" s="9"/>
      <c r="P33" s="22"/>
      <c r="R33" s="26"/>
    </row>
    <row r="34" spans="1:26" ht="15.75" customHeight="1" x14ac:dyDescent="0.2">
      <c r="A34" s="6" t="s">
        <v>41</v>
      </c>
      <c r="B34" s="27">
        <f t="shared" ref="B34:N34" si="21">B21-B33</f>
        <v>45250.320000000007</v>
      </c>
      <c r="C34" s="27">
        <f t="shared" si="21"/>
        <v>44751.320000000007</v>
      </c>
      <c r="D34" s="27">
        <f t="shared" si="21"/>
        <v>44751.320000000007</v>
      </c>
      <c r="E34" s="27">
        <f t="shared" si="21"/>
        <v>44751.320000000007</v>
      </c>
      <c r="F34" s="27">
        <f t="shared" si="21"/>
        <v>44751.320000000007</v>
      </c>
      <c r="G34" s="27">
        <f t="shared" si="21"/>
        <v>43750.320000000007</v>
      </c>
      <c r="H34" s="27">
        <f t="shared" si="21"/>
        <v>43750.320000000007</v>
      </c>
      <c r="I34" s="27">
        <f t="shared" si="21"/>
        <v>43750.320000000007</v>
      </c>
      <c r="J34" s="27">
        <f t="shared" si="21"/>
        <v>43750.320000000007</v>
      </c>
      <c r="K34" s="27">
        <f t="shared" si="21"/>
        <v>43750.320000000007</v>
      </c>
      <c r="L34" s="27">
        <f t="shared" si="21"/>
        <v>43750.320000000007</v>
      </c>
      <c r="M34" s="27">
        <f t="shared" si="21"/>
        <v>43750.320000000007</v>
      </c>
      <c r="N34" s="27">
        <f t="shared" si="21"/>
        <v>530507.84000000008</v>
      </c>
      <c r="O34" s="13"/>
      <c r="P34" s="6"/>
      <c r="Q34" s="14"/>
      <c r="R34" s="14"/>
      <c r="S34" s="14"/>
      <c r="T34" s="14"/>
      <c r="U34" s="14"/>
      <c r="V34" s="14"/>
      <c r="W34" s="14"/>
      <c r="X34" s="14"/>
      <c r="Y34" s="14"/>
      <c r="Z34" s="14"/>
    </row>
    <row r="35" spans="1:26" ht="15.75" customHeight="1" x14ac:dyDescent="0.2">
      <c r="A35" s="10" t="s">
        <v>42</v>
      </c>
      <c r="B35" s="21">
        <f t="shared" ref="B35:N35" si="22">B34/B7</f>
        <v>0.20998615632549009</v>
      </c>
      <c r="C35" s="21">
        <f t="shared" si="22"/>
        <v>0.20767052425909985</v>
      </c>
      <c r="D35" s="21">
        <f t="shared" si="22"/>
        <v>0.20767052425909985</v>
      </c>
      <c r="E35" s="21">
        <f t="shared" si="22"/>
        <v>0.20767052425909985</v>
      </c>
      <c r="F35" s="21">
        <f t="shared" si="22"/>
        <v>0.20767052425909985</v>
      </c>
      <c r="G35" s="21">
        <f t="shared" si="22"/>
        <v>0.20302533849064969</v>
      </c>
      <c r="H35" s="21">
        <f t="shared" si="22"/>
        <v>0.20302533849064969</v>
      </c>
      <c r="I35" s="21">
        <f t="shared" si="22"/>
        <v>0.20302533849064969</v>
      </c>
      <c r="J35" s="21">
        <f t="shared" si="22"/>
        <v>0.20302533849064969</v>
      </c>
      <c r="K35" s="21">
        <f t="shared" si="22"/>
        <v>0.20302533849064969</v>
      </c>
      <c r="L35" s="21">
        <f t="shared" si="22"/>
        <v>0.20302533849064969</v>
      </c>
      <c r="M35" s="21">
        <f t="shared" si="22"/>
        <v>0.20302533849064969</v>
      </c>
      <c r="N35" s="21">
        <f t="shared" si="22"/>
        <v>0.20515380189970317</v>
      </c>
      <c r="O35" s="9"/>
      <c r="P35" s="22"/>
    </row>
    <row r="36" spans="1:26" ht="15.75" customHeight="1" x14ac:dyDescent="0.2">
      <c r="A36" s="6"/>
      <c r="B36" s="28"/>
      <c r="C36" s="28"/>
      <c r="D36" s="28"/>
      <c r="E36" s="28"/>
      <c r="F36" s="28"/>
      <c r="G36" s="28"/>
      <c r="H36" s="28"/>
      <c r="I36" s="28"/>
      <c r="J36" s="28"/>
      <c r="K36" s="28"/>
      <c r="L36" s="28"/>
      <c r="M36" s="28"/>
      <c r="N36" s="28"/>
      <c r="O36" s="9"/>
      <c r="P36" s="22"/>
    </row>
    <row r="37" spans="1:26" ht="15.75" customHeight="1" x14ac:dyDescent="0.2">
      <c r="A37" s="29" t="s">
        <v>43</v>
      </c>
      <c r="B37" s="28"/>
      <c r="C37" s="28"/>
      <c r="D37" s="28"/>
      <c r="E37" s="28"/>
      <c r="F37" s="28"/>
      <c r="G37" s="28"/>
      <c r="H37" s="28"/>
      <c r="I37" s="28"/>
      <c r="J37" s="28"/>
      <c r="K37" s="28"/>
      <c r="L37" s="28"/>
      <c r="M37" s="28"/>
      <c r="N37" s="28"/>
      <c r="O37" s="9"/>
      <c r="P37" s="22"/>
    </row>
    <row r="38" spans="1:26" ht="15.75" customHeight="1" x14ac:dyDescent="0.2">
      <c r="A38" s="30" t="s">
        <v>44</v>
      </c>
      <c r="B38" s="31"/>
      <c r="C38" s="31"/>
      <c r="D38" s="31"/>
      <c r="E38" s="31"/>
      <c r="F38" s="31"/>
      <c r="G38" s="31"/>
      <c r="H38" s="31"/>
      <c r="I38" s="31"/>
      <c r="J38" s="31"/>
      <c r="K38" s="31"/>
      <c r="L38" s="31"/>
      <c r="M38" s="31"/>
      <c r="N38" s="31"/>
      <c r="O38" s="31"/>
    </row>
    <row r="39" spans="1:26" ht="15.75" customHeight="1" x14ac:dyDescent="0.2">
      <c r="A39" s="31" t="s">
        <v>45</v>
      </c>
      <c r="B39" s="32">
        <v>7</v>
      </c>
      <c r="C39" s="32">
        <v>7</v>
      </c>
      <c r="D39" s="32">
        <v>7</v>
      </c>
      <c r="E39" s="32">
        <v>7</v>
      </c>
      <c r="F39" s="32">
        <v>7</v>
      </c>
      <c r="G39" s="32">
        <v>7</v>
      </c>
      <c r="H39" s="32">
        <v>7</v>
      </c>
      <c r="I39" s="32">
        <v>7</v>
      </c>
      <c r="J39" s="32">
        <v>7</v>
      </c>
      <c r="K39" s="32">
        <v>7</v>
      </c>
      <c r="L39" s="32">
        <v>7</v>
      </c>
      <c r="M39" s="32">
        <v>7</v>
      </c>
      <c r="N39" s="33"/>
    </row>
    <row r="40" spans="1:26" ht="15.75" customHeight="1" x14ac:dyDescent="0.2">
      <c r="A40" s="31" t="s">
        <v>46</v>
      </c>
      <c r="B40" s="34">
        <v>40</v>
      </c>
      <c r="C40" s="34">
        <v>40</v>
      </c>
      <c r="D40" s="34">
        <v>40</v>
      </c>
      <c r="E40" s="34">
        <v>40</v>
      </c>
      <c r="F40" s="34">
        <v>40</v>
      </c>
      <c r="G40" s="34">
        <v>40</v>
      </c>
      <c r="H40" s="34">
        <v>40</v>
      </c>
      <c r="I40" s="34">
        <v>40</v>
      </c>
      <c r="J40" s="34">
        <v>40</v>
      </c>
      <c r="K40" s="34">
        <v>40</v>
      </c>
      <c r="L40" s="34">
        <v>40</v>
      </c>
      <c r="M40" s="34">
        <v>40</v>
      </c>
      <c r="N40" s="33"/>
    </row>
    <row r="41" spans="1:26" ht="15.75" customHeight="1" x14ac:dyDescent="0.2">
      <c r="A41" s="31" t="s">
        <v>47</v>
      </c>
      <c r="B41" s="35">
        <v>4.3</v>
      </c>
      <c r="C41" s="36">
        <f t="shared" ref="C41:M41" si="23">B41</f>
        <v>4.3</v>
      </c>
      <c r="D41" s="36">
        <f t="shared" si="23"/>
        <v>4.3</v>
      </c>
      <c r="E41" s="36">
        <f t="shared" si="23"/>
        <v>4.3</v>
      </c>
      <c r="F41" s="36">
        <f t="shared" si="23"/>
        <v>4.3</v>
      </c>
      <c r="G41" s="36">
        <f t="shared" si="23"/>
        <v>4.3</v>
      </c>
      <c r="H41" s="36">
        <f t="shared" si="23"/>
        <v>4.3</v>
      </c>
      <c r="I41" s="36">
        <f t="shared" si="23"/>
        <v>4.3</v>
      </c>
      <c r="J41" s="36">
        <f t="shared" si="23"/>
        <v>4.3</v>
      </c>
      <c r="K41" s="36">
        <f t="shared" si="23"/>
        <v>4.3</v>
      </c>
      <c r="L41" s="36">
        <f t="shared" si="23"/>
        <v>4.3</v>
      </c>
      <c r="M41" s="36">
        <f t="shared" si="23"/>
        <v>4.3</v>
      </c>
      <c r="N41" s="33"/>
    </row>
    <row r="42" spans="1:26" ht="15.75" customHeight="1" x14ac:dyDescent="0.2">
      <c r="A42" s="31" t="s">
        <v>48</v>
      </c>
      <c r="B42" s="37">
        <f>B39*B40*B41</f>
        <v>1204</v>
      </c>
      <c r="C42" s="37">
        <f>C39*C40*C41</f>
        <v>1204</v>
      </c>
      <c r="D42" s="37">
        <f t="shared" ref="B42:M42" si="24">D39*D40*D41</f>
        <v>1204</v>
      </c>
      <c r="E42" s="37">
        <f t="shared" si="24"/>
        <v>1204</v>
      </c>
      <c r="F42" s="37">
        <f t="shared" si="24"/>
        <v>1204</v>
      </c>
      <c r="G42" s="37">
        <f t="shared" si="24"/>
        <v>1204</v>
      </c>
      <c r="H42" s="37">
        <f t="shared" si="24"/>
        <v>1204</v>
      </c>
      <c r="I42" s="37">
        <f t="shared" si="24"/>
        <v>1204</v>
      </c>
      <c r="J42" s="37">
        <f t="shared" si="24"/>
        <v>1204</v>
      </c>
      <c r="K42" s="37">
        <f t="shared" si="24"/>
        <v>1204</v>
      </c>
      <c r="L42" s="37">
        <f t="shared" si="24"/>
        <v>1204</v>
      </c>
      <c r="M42" s="37">
        <f t="shared" si="24"/>
        <v>1204</v>
      </c>
      <c r="N42" s="33"/>
    </row>
    <row r="43" spans="1:26" ht="15.75" customHeight="1" x14ac:dyDescent="0.2">
      <c r="A43" s="31" t="s">
        <v>49</v>
      </c>
      <c r="B43" s="38">
        <v>95</v>
      </c>
      <c r="C43" s="11">
        <f t="shared" ref="C43:M43" si="25">B43</f>
        <v>95</v>
      </c>
      <c r="D43" s="11">
        <f t="shared" si="25"/>
        <v>95</v>
      </c>
      <c r="E43" s="11">
        <f t="shared" si="25"/>
        <v>95</v>
      </c>
      <c r="F43" s="11">
        <f t="shared" si="25"/>
        <v>95</v>
      </c>
      <c r="G43" s="11">
        <f t="shared" si="25"/>
        <v>95</v>
      </c>
      <c r="H43" s="11">
        <f t="shared" si="25"/>
        <v>95</v>
      </c>
      <c r="I43" s="11">
        <f t="shared" si="25"/>
        <v>95</v>
      </c>
      <c r="J43" s="11">
        <f t="shared" si="25"/>
        <v>95</v>
      </c>
      <c r="K43" s="11">
        <f t="shared" si="25"/>
        <v>95</v>
      </c>
      <c r="L43" s="11">
        <f t="shared" si="25"/>
        <v>95</v>
      </c>
      <c r="M43" s="11">
        <f t="shared" si="25"/>
        <v>95</v>
      </c>
      <c r="N43" s="33"/>
    </row>
    <row r="44" spans="1:26" ht="15.75" customHeight="1" x14ac:dyDescent="0.2">
      <c r="A44" s="31" t="s">
        <v>50</v>
      </c>
      <c r="B44" s="39">
        <f t="shared" ref="B44:M44" si="26">B42/(B41*40*B39)</f>
        <v>1</v>
      </c>
      <c r="C44" s="39">
        <f t="shared" si="26"/>
        <v>1</v>
      </c>
      <c r="D44" s="39">
        <f t="shared" si="26"/>
        <v>1</v>
      </c>
      <c r="E44" s="39">
        <f t="shared" si="26"/>
        <v>1</v>
      </c>
      <c r="F44" s="39">
        <f t="shared" si="26"/>
        <v>1</v>
      </c>
      <c r="G44" s="39">
        <f t="shared" si="26"/>
        <v>1</v>
      </c>
      <c r="H44" s="39">
        <f t="shared" si="26"/>
        <v>1</v>
      </c>
      <c r="I44" s="39">
        <f t="shared" si="26"/>
        <v>1</v>
      </c>
      <c r="J44" s="39">
        <f t="shared" si="26"/>
        <v>1</v>
      </c>
      <c r="K44" s="39">
        <f t="shared" si="26"/>
        <v>1</v>
      </c>
      <c r="L44" s="39">
        <f t="shared" si="26"/>
        <v>1</v>
      </c>
      <c r="M44" s="39">
        <f t="shared" si="26"/>
        <v>1</v>
      </c>
      <c r="N44" s="33"/>
    </row>
    <row r="45" spans="1:26" ht="15.75" customHeight="1" x14ac:dyDescent="0.2">
      <c r="A45" s="31"/>
      <c r="B45" s="34"/>
      <c r="C45" s="34"/>
      <c r="D45" s="34"/>
      <c r="E45" s="34"/>
      <c r="F45" s="34"/>
      <c r="G45" s="34"/>
      <c r="H45" s="34"/>
      <c r="I45" s="34"/>
      <c r="J45" s="34"/>
      <c r="K45" s="34"/>
      <c r="L45" s="34"/>
      <c r="M45" s="34"/>
      <c r="N45" s="33"/>
      <c r="S45" s="6"/>
      <c r="T45" s="6"/>
      <c r="U45" s="6"/>
      <c r="V45" s="6"/>
      <c r="W45" s="6"/>
      <c r="X45" s="6"/>
      <c r="Y45" s="6"/>
      <c r="Z45" s="6"/>
    </row>
    <row r="46" spans="1:26" ht="15.75" customHeight="1" x14ac:dyDescent="0.2">
      <c r="A46" s="30" t="s">
        <v>51</v>
      </c>
      <c r="B46" s="34"/>
      <c r="C46" s="34"/>
      <c r="D46" s="34"/>
      <c r="E46" s="34"/>
      <c r="F46" s="34"/>
      <c r="G46" s="34"/>
      <c r="H46" s="34"/>
      <c r="I46" s="34"/>
      <c r="J46" s="34"/>
      <c r="K46" s="34"/>
      <c r="L46" s="34"/>
      <c r="M46" s="34"/>
      <c r="N46" s="33"/>
      <c r="S46" s="6"/>
      <c r="T46" s="6"/>
      <c r="U46" s="6"/>
      <c r="V46" s="6"/>
      <c r="W46" s="6"/>
      <c r="X46" s="6"/>
      <c r="Y46" s="6"/>
      <c r="Z46" s="6"/>
    </row>
    <row r="47" spans="1:26" ht="15.75" customHeight="1" x14ac:dyDescent="0.2">
      <c r="A47" s="31" t="s">
        <v>52</v>
      </c>
      <c r="B47" s="40">
        <v>0.3</v>
      </c>
      <c r="C47" s="40">
        <v>0.3</v>
      </c>
      <c r="D47" s="40">
        <v>0.3</v>
      </c>
      <c r="E47" s="40">
        <v>0.3</v>
      </c>
      <c r="F47" s="40">
        <v>0.3</v>
      </c>
      <c r="G47" s="40">
        <v>0.3</v>
      </c>
      <c r="H47" s="40">
        <v>0.3</v>
      </c>
      <c r="I47" s="40">
        <v>0.3</v>
      </c>
      <c r="J47" s="40">
        <v>0.3</v>
      </c>
      <c r="K47" s="40">
        <v>0.3</v>
      </c>
      <c r="L47" s="40">
        <v>0.3</v>
      </c>
      <c r="M47" s="40">
        <v>0.3</v>
      </c>
      <c r="N47" s="33"/>
    </row>
    <row r="48" spans="1:26" ht="15.75" customHeight="1" x14ac:dyDescent="0.2">
      <c r="A48" s="31" t="s">
        <v>53</v>
      </c>
      <c r="B48" s="40">
        <v>0.6</v>
      </c>
      <c r="C48" s="39">
        <f t="shared" ref="C48:M48" si="27">B48</f>
        <v>0.6</v>
      </c>
      <c r="D48" s="39">
        <f t="shared" si="27"/>
        <v>0.6</v>
      </c>
      <c r="E48" s="39">
        <f t="shared" si="27"/>
        <v>0.6</v>
      </c>
      <c r="F48" s="39">
        <f t="shared" si="27"/>
        <v>0.6</v>
      </c>
      <c r="G48" s="39">
        <f t="shared" si="27"/>
        <v>0.6</v>
      </c>
      <c r="H48" s="39">
        <f t="shared" si="27"/>
        <v>0.6</v>
      </c>
      <c r="I48" s="39">
        <f t="shared" si="27"/>
        <v>0.6</v>
      </c>
      <c r="J48" s="39">
        <f t="shared" si="27"/>
        <v>0.6</v>
      </c>
      <c r="K48" s="39">
        <f t="shared" si="27"/>
        <v>0.6</v>
      </c>
      <c r="L48" s="39">
        <f t="shared" si="27"/>
        <v>0.6</v>
      </c>
      <c r="M48" s="39">
        <f t="shared" si="27"/>
        <v>0.6</v>
      </c>
      <c r="N48" s="33"/>
      <c r="S48" s="6"/>
      <c r="T48" s="6"/>
      <c r="U48" s="6"/>
      <c r="V48" s="6"/>
      <c r="W48" s="6"/>
      <c r="X48" s="6"/>
      <c r="Y48" s="6"/>
      <c r="Z48" s="6"/>
    </row>
    <row r="49" spans="1:26" ht="15.75" customHeight="1" x14ac:dyDescent="0.2">
      <c r="A49" s="31"/>
      <c r="B49" s="41"/>
      <c r="C49" s="41"/>
      <c r="D49" s="41"/>
      <c r="E49" s="41"/>
      <c r="F49" s="41"/>
      <c r="G49" s="41"/>
      <c r="H49" s="41"/>
      <c r="I49" s="41"/>
      <c r="J49" s="41"/>
      <c r="K49" s="41"/>
      <c r="L49" s="41"/>
      <c r="M49" s="41"/>
      <c r="N49" s="41"/>
      <c r="Q49" s="17"/>
    </row>
    <row r="50" spans="1:26" ht="15.75" customHeight="1" x14ac:dyDescent="0.2">
      <c r="A50" s="30" t="s">
        <v>54</v>
      </c>
      <c r="B50" s="31"/>
      <c r="C50" s="31"/>
      <c r="D50" s="31"/>
      <c r="E50" s="31"/>
      <c r="F50" s="31"/>
      <c r="G50" s="31"/>
      <c r="H50" s="31"/>
      <c r="I50" s="31"/>
      <c r="J50" s="31"/>
      <c r="K50" s="31"/>
      <c r="L50" s="31"/>
      <c r="M50" s="31"/>
      <c r="N50" s="31"/>
    </row>
    <row r="51" spans="1:26" ht="15.75" customHeight="1" x14ac:dyDescent="0.2">
      <c r="A51" s="31" t="s">
        <v>55</v>
      </c>
      <c r="B51" s="40">
        <v>0.2</v>
      </c>
      <c r="C51" s="40">
        <v>0.2</v>
      </c>
      <c r="D51" s="40">
        <v>0.2</v>
      </c>
      <c r="E51" s="40">
        <v>0.2</v>
      </c>
      <c r="F51" s="40">
        <v>0.2</v>
      </c>
      <c r="G51" s="40">
        <v>0.2</v>
      </c>
      <c r="H51" s="40">
        <v>0.2</v>
      </c>
      <c r="I51" s="40">
        <v>0.2</v>
      </c>
      <c r="J51" s="40">
        <v>0.2</v>
      </c>
      <c r="K51" s="40">
        <v>0.2</v>
      </c>
      <c r="L51" s="40">
        <v>0.2</v>
      </c>
      <c r="M51" s="40">
        <v>0.2</v>
      </c>
      <c r="N51" s="31"/>
    </row>
    <row r="52" spans="1:26" ht="15.75" customHeight="1" x14ac:dyDescent="0.2">
      <c r="A52" s="31" t="s">
        <v>56</v>
      </c>
      <c r="B52" s="40">
        <v>0.02</v>
      </c>
      <c r="C52" s="39">
        <f t="shared" ref="C52:M52" si="28">B52</f>
        <v>0.02</v>
      </c>
      <c r="D52" s="39">
        <f t="shared" si="28"/>
        <v>0.02</v>
      </c>
      <c r="E52" s="39">
        <f t="shared" si="28"/>
        <v>0.02</v>
      </c>
      <c r="F52" s="39">
        <f t="shared" si="28"/>
        <v>0.02</v>
      </c>
      <c r="G52" s="39">
        <f t="shared" si="28"/>
        <v>0.02</v>
      </c>
      <c r="H52" s="39">
        <f t="shared" si="28"/>
        <v>0.02</v>
      </c>
      <c r="I52" s="39">
        <f t="shared" si="28"/>
        <v>0.02</v>
      </c>
      <c r="J52" s="39">
        <f t="shared" si="28"/>
        <v>0.02</v>
      </c>
      <c r="K52" s="39">
        <f t="shared" si="28"/>
        <v>0.02</v>
      </c>
      <c r="L52" s="39">
        <f t="shared" si="28"/>
        <v>0.02</v>
      </c>
      <c r="M52" s="39">
        <f t="shared" si="28"/>
        <v>0.02</v>
      </c>
      <c r="N52" s="42"/>
    </row>
    <row r="53" spans="1:26" ht="15.75" customHeight="1" x14ac:dyDescent="0.2">
      <c r="A53" s="31"/>
      <c r="B53" s="43"/>
      <c r="C53" s="43"/>
      <c r="D53" s="43"/>
      <c r="E53" s="43"/>
      <c r="F53" s="43"/>
      <c r="G53" s="43"/>
      <c r="H53" s="43"/>
      <c r="I53" s="43"/>
      <c r="J53" s="43"/>
      <c r="K53" s="43"/>
      <c r="L53" s="43"/>
      <c r="M53" s="43"/>
      <c r="N53" s="31"/>
      <c r="S53" s="22"/>
      <c r="T53" s="22"/>
      <c r="U53" s="22"/>
      <c r="V53" s="22"/>
      <c r="W53" s="22"/>
      <c r="X53" s="22"/>
      <c r="Y53" s="22"/>
      <c r="Z53" s="22"/>
    </row>
    <row r="54" spans="1:26" ht="15.75" customHeight="1" x14ac:dyDescent="0.2">
      <c r="A54" s="30" t="s">
        <v>57</v>
      </c>
      <c r="B54" s="43"/>
      <c r="C54" s="43"/>
      <c r="D54" s="43"/>
      <c r="E54" s="43"/>
      <c r="F54" s="43"/>
      <c r="G54" s="43"/>
      <c r="H54" s="43"/>
      <c r="I54" s="43"/>
      <c r="J54" s="43"/>
      <c r="K54" s="43"/>
      <c r="L54" s="43"/>
      <c r="M54" s="43"/>
      <c r="N54" s="31"/>
      <c r="S54" s="6"/>
      <c r="T54" s="6"/>
      <c r="U54" s="6"/>
      <c r="V54" s="6"/>
      <c r="W54" s="6"/>
      <c r="X54" s="6"/>
      <c r="Y54" s="6"/>
      <c r="Z54" s="6"/>
    </row>
    <row r="55" spans="1:26" ht="15.75" customHeight="1" x14ac:dyDescent="0.2">
      <c r="A55" s="31" t="s">
        <v>58</v>
      </c>
      <c r="B55" s="44">
        <v>0.08</v>
      </c>
      <c r="C55" s="21">
        <f t="shared" ref="C55:M55" si="29">B55</f>
        <v>0.08</v>
      </c>
      <c r="D55" s="21">
        <f t="shared" si="29"/>
        <v>0.08</v>
      </c>
      <c r="E55" s="21">
        <f t="shared" si="29"/>
        <v>0.08</v>
      </c>
      <c r="F55" s="21">
        <f t="shared" si="29"/>
        <v>0.08</v>
      </c>
      <c r="G55" s="21">
        <f t="shared" si="29"/>
        <v>0.08</v>
      </c>
      <c r="H55" s="21">
        <f t="shared" si="29"/>
        <v>0.08</v>
      </c>
      <c r="I55" s="21">
        <f t="shared" si="29"/>
        <v>0.08</v>
      </c>
      <c r="J55" s="21">
        <f t="shared" si="29"/>
        <v>0.08</v>
      </c>
      <c r="K55" s="21">
        <f t="shared" si="29"/>
        <v>0.08</v>
      </c>
      <c r="L55" s="21">
        <f t="shared" si="29"/>
        <v>0.08</v>
      </c>
      <c r="M55" s="21">
        <f t="shared" si="29"/>
        <v>0.08</v>
      </c>
      <c r="N55" s="45"/>
    </row>
    <row r="56" spans="1:26" ht="15.75" customHeight="1" x14ac:dyDescent="0.2">
      <c r="A56" s="31" t="s">
        <v>59</v>
      </c>
      <c r="B56" s="44">
        <v>0.04</v>
      </c>
      <c r="C56" s="21">
        <f t="shared" ref="C56:M56" si="30">B56</f>
        <v>0.04</v>
      </c>
      <c r="D56" s="21">
        <f t="shared" si="30"/>
        <v>0.04</v>
      </c>
      <c r="E56" s="21">
        <f t="shared" si="30"/>
        <v>0.04</v>
      </c>
      <c r="F56" s="21">
        <f t="shared" si="30"/>
        <v>0.04</v>
      </c>
      <c r="G56" s="21">
        <f t="shared" si="30"/>
        <v>0.04</v>
      </c>
      <c r="H56" s="21">
        <f t="shared" si="30"/>
        <v>0.04</v>
      </c>
      <c r="I56" s="21">
        <f t="shared" si="30"/>
        <v>0.04</v>
      </c>
      <c r="J56" s="21">
        <f t="shared" si="30"/>
        <v>0.04</v>
      </c>
      <c r="K56" s="21">
        <f t="shared" si="30"/>
        <v>0.04</v>
      </c>
      <c r="L56" s="21">
        <f t="shared" si="30"/>
        <v>0.04</v>
      </c>
      <c r="M56" s="21">
        <f t="shared" si="30"/>
        <v>0.04</v>
      </c>
      <c r="P56" s="46"/>
      <c r="Q56" s="14"/>
      <c r="R56" s="14"/>
    </row>
    <row r="57" spans="1:26" ht="15.75" customHeight="1" x14ac:dyDescent="0.2">
      <c r="A57" s="47"/>
      <c r="B57" s="28"/>
      <c r="C57" s="28"/>
      <c r="D57" s="28"/>
      <c r="E57" s="28"/>
      <c r="F57" s="28"/>
      <c r="G57" s="28"/>
      <c r="H57" s="28"/>
      <c r="I57" s="28"/>
      <c r="J57" s="28"/>
      <c r="K57" s="28"/>
      <c r="L57" s="28"/>
      <c r="M57" s="28"/>
    </row>
    <row r="58" spans="1:26" ht="15.75" customHeight="1" x14ac:dyDescent="0.2">
      <c r="A58" s="47"/>
      <c r="B58" s="9"/>
      <c r="C58" s="9"/>
      <c r="D58" s="9"/>
      <c r="E58" s="9"/>
      <c r="F58" s="9"/>
      <c r="G58" s="9"/>
      <c r="H58" s="9"/>
      <c r="I58" s="9"/>
      <c r="J58" s="9"/>
      <c r="K58" s="9"/>
      <c r="L58" s="9"/>
      <c r="M58" s="9"/>
    </row>
    <row r="59" spans="1:26" ht="15.75" customHeight="1" x14ac:dyDescent="0.2">
      <c r="A59" s="47"/>
      <c r="B59" s="21"/>
      <c r="C59" s="21"/>
      <c r="D59" s="21"/>
      <c r="E59" s="21"/>
      <c r="F59" s="21"/>
      <c r="G59" s="21"/>
      <c r="H59" s="21"/>
      <c r="I59" s="21"/>
      <c r="J59" s="21"/>
      <c r="K59" s="21"/>
      <c r="L59" s="21"/>
      <c r="M59" s="21"/>
    </row>
    <row r="60" spans="1:26" ht="15.75" customHeight="1" x14ac:dyDescent="0.2">
      <c r="A60" s="82" t="s">
        <v>121</v>
      </c>
      <c r="B60" s="15"/>
      <c r="C60" s="48"/>
      <c r="D60" s="48"/>
      <c r="E60" s="48"/>
      <c r="F60" s="48"/>
      <c r="G60" s="48"/>
      <c r="H60" s="48"/>
      <c r="I60" s="48"/>
      <c r="J60" s="48"/>
      <c r="K60" s="48"/>
      <c r="L60" s="48"/>
      <c r="M60" s="48"/>
      <c r="N60" s="6"/>
      <c r="O60" s="6"/>
      <c r="P60" s="6"/>
      <c r="Q60" s="6"/>
      <c r="R60" s="6"/>
      <c r="S60" s="6"/>
      <c r="T60" s="6"/>
      <c r="U60" s="6"/>
      <c r="V60" s="6"/>
      <c r="W60" s="6"/>
      <c r="X60" s="6"/>
      <c r="Y60" s="6"/>
      <c r="Z60" s="6"/>
    </row>
    <row r="61" spans="1:26" ht="15.75" customHeight="1" x14ac:dyDescent="0.2">
      <c r="A61" s="42" t="s">
        <v>122</v>
      </c>
      <c r="B61" s="83">
        <v>0.6</v>
      </c>
    </row>
    <row r="62" spans="1:26" ht="15.75" customHeight="1" x14ac:dyDescent="0.2">
      <c r="A62" s="42" t="s">
        <v>123</v>
      </c>
      <c r="B62" s="84">
        <f>(1/(1-B61))-1</f>
        <v>1.5</v>
      </c>
    </row>
    <row r="63" spans="1:26" ht="15.75" customHeight="1" x14ac:dyDescent="0.2">
      <c r="A63" s="15"/>
      <c r="B63" s="15"/>
    </row>
    <row r="64" spans="1:26" ht="15.75" customHeight="1" x14ac:dyDescent="0.2">
      <c r="A64" s="82" t="s">
        <v>124</v>
      </c>
      <c r="B64" s="15"/>
    </row>
    <row r="65" spans="1:2" ht="15.75" customHeight="1" x14ac:dyDescent="0.2">
      <c r="A65" s="42" t="s">
        <v>123</v>
      </c>
      <c r="B65" s="83">
        <v>2</v>
      </c>
    </row>
    <row r="66" spans="1:2" ht="15.75" customHeight="1" x14ac:dyDescent="0.2">
      <c r="A66" s="42" t="s">
        <v>122</v>
      </c>
      <c r="B66" s="84">
        <f>1-(1/(B65+1))</f>
        <v>0.66666666666666674</v>
      </c>
    </row>
    <row r="67" spans="1:2" ht="15.75" customHeight="1" x14ac:dyDescent="0.2">
      <c r="A67" s="6"/>
      <c r="B67" s="9"/>
    </row>
    <row r="68" spans="1:2" ht="15.75" customHeight="1" x14ac:dyDescent="0.2">
      <c r="A68" s="6"/>
      <c r="B68" s="9"/>
    </row>
    <row r="69" spans="1:2" ht="15.75" customHeight="1" x14ac:dyDescent="0.2">
      <c r="A69" s="6"/>
      <c r="B69" s="9"/>
    </row>
    <row r="70" spans="1:2" ht="15.75" customHeight="1" x14ac:dyDescent="0.2">
      <c r="A70" s="6"/>
      <c r="B70" s="9"/>
    </row>
    <row r="71" spans="1:2" ht="15.75" customHeight="1" x14ac:dyDescent="0.2">
      <c r="A71" s="6"/>
      <c r="B71" s="9"/>
    </row>
    <row r="72" spans="1:2" ht="15.75" customHeight="1" x14ac:dyDescent="0.2">
      <c r="A72" s="6"/>
      <c r="B72" s="9"/>
    </row>
    <row r="73" spans="1:2" ht="15.75" customHeight="1" x14ac:dyDescent="0.2">
      <c r="A73" s="6"/>
      <c r="B73" s="9"/>
    </row>
    <row r="74" spans="1:2" ht="15.75" customHeight="1" x14ac:dyDescent="0.2">
      <c r="A74" s="6"/>
      <c r="B74" s="9"/>
    </row>
    <row r="75" spans="1:2" ht="15.75" customHeight="1" x14ac:dyDescent="0.2">
      <c r="A75" s="6"/>
      <c r="B75" s="9"/>
    </row>
    <row r="76" spans="1:2" ht="15.75" customHeight="1" x14ac:dyDescent="0.2">
      <c r="A76" s="6"/>
      <c r="B76" s="9"/>
    </row>
    <row r="77" spans="1:2" ht="15.75" customHeight="1" x14ac:dyDescent="0.2">
      <c r="A77" s="6"/>
      <c r="B77" s="9"/>
    </row>
    <row r="78" spans="1:2" ht="15.75" customHeight="1" x14ac:dyDescent="0.2">
      <c r="A78" s="6"/>
      <c r="B78" s="9"/>
    </row>
    <row r="79" spans="1:2" ht="15.75" customHeight="1" x14ac:dyDescent="0.2">
      <c r="A79" s="6"/>
      <c r="B79" s="9"/>
    </row>
    <row r="80" spans="1:2" ht="15.75" customHeight="1" x14ac:dyDescent="0.2">
      <c r="A80" s="6"/>
      <c r="B80" s="9"/>
    </row>
    <row r="81" spans="1:2" ht="15.75" customHeight="1" x14ac:dyDescent="0.2">
      <c r="A81" s="6"/>
      <c r="B81" s="9"/>
    </row>
    <row r="82" spans="1:2" ht="15.75" customHeight="1" x14ac:dyDescent="0.2">
      <c r="A82" s="6"/>
      <c r="B82" s="9"/>
    </row>
    <row r="83" spans="1:2" ht="15.75" customHeight="1" x14ac:dyDescent="0.2">
      <c r="A83" s="6"/>
      <c r="B83" s="9"/>
    </row>
    <row r="84" spans="1:2" ht="15.75" customHeight="1" x14ac:dyDescent="0.2">
      <c r="A84" s="6"/>
      <c r="B84" s="9"/>
    </row>
    <row r="85" spans="1:2" ht="15.75" customHeight="1" x14ac:dyDescent="0.2">
      <c r="A85" s="6"/>
      <c r="B85" s="9"/>
    </row>
    <row r="86" spans="1:2" ht="15.75" customHeight="1" x14ac:dyDescent="0.2">
      <c r="A86" s="6"/>
      <c r="B86" s="9"/>
    </row>
    <row r="87" spans="1:2" ht="15.75" customHeight="1" x14ac:dyDescent="0.2">
      <c r="A87" s="6"/>
      <c r="B87" s="9"/>
    </row>
    <row r="88" spans="1:2" ht="15.75" customHeight="1" x14ac:dyDescent="0.2">
      <c r="A88" s="6"/>
      <c r="B88" s="9"/>
    </row>
    <row r="89" spans="1:2" ht="15.75" customHeight="1" x14ac:dyDescent="0.2">
      <c r="A89" s="6"/>
      <c r="B89" s="9"/>
    </row>
    <row r="90" spans="1:2" ht="15.75" customHeight="1" x14ac:dyDescent="0.2">
      <c r="A90" s="6"/>
      <c r="B90" s="9"/>
    </row>
    <row r="91" spans="1:2" ht="15.75" customHeight="1" x14ac:dyDescent="0.2">
      <c r="A91" s="6"/>
      <c r="B91" s="9"/>
    </row>
    <row r="92" spans="1:2" ht="15.75" customHeight="1" x14ac:dyDescent="0.2">
      <c r="A92" s="6"/>
      <c r="B92" s="9"/>
    </row>
    <row r="93" spans="1:2" ht="15.75" customHeight="1" x14ac:dyDescent="0.2">
      <c r="A93" s="6"/>
      <c r="B93" s="9"/>
    </row>
    <row r="94" spans="1:2" ht="15.75" customHeight="1" x14ac:dyDescent="0.2">
      <c r="A94" s="6"/>
      <c r="B94" s="9"/>
    </row>
    <row r="95" spans="1:2" ht="15.75" customHeight="1" x14ac:dyDescent="0.2">
      <c r="A95" s="6"/>
      <c r="B95" s="9"/>
    </row>
    <row r="96" spans="1:2" ht="15.75" customHeight="1" x14ac:dyDescent="0.2">
      <c r="A96" s="6"/>
      <c r="B96" s="9"/>
    </row>
    <row r="97" spans="1:2" ht="15.75" customHeight="1" x14ac:dyDescent="0.2">
      <c r="A97" s="6"/>
      <c r="B97" s="9"/>
    </row>
    <row r="98" spans="1:2" ht="15.75" customHeight="1" x14ac:dyDescent="0.2">
      <c r="A98" s="6"/>
      <c r="B98" s="9"/>
    </row>
    <row r="99" spans="1:2" ht="15.75" customHeight="1" x14ac:dyDescent="0.2">
      <c r="A99" s="6"/>
      <c r="B99" s="9"/>
    </row>
    <row r="100" spans="1:2" ht="15.75" customHeight="1" x14ac:dyDescent="0.2">
      <c r="A100" s="6"/>
      <c r="B100" s="9"/>
    </row>
    <row r="101" spans="1:2" ht="15.75" customHeight="1" x14ac:dyDescent="0.2">
      <c r="A101" s="6"/>
      <c r="B101" s="9"/>
    </row>
    <row r="102" spans="1:2" ht="15.75" customHeight="1" x14ac:dyDescent="0.2">
      <c r="A102" s="6"/>
      <c r="B102" s="9"/>
    </row>
    <row r="103" spans="1:2" ht="15.75" customHeight="1" x14ac:dyDescent="0.2">
      <c r="A103" s="6"/>
      <c r="B103" s="9"/>
    </row>
    <row r="104" spans="1:2" ht="15.75" customHeight="1" x14ac:dyDescent="0.2">
      <c r="A104" s="6"/>
      <c r="B104" s="9"/>
    </row>
    <row r="105" spans="1:2" ht="15.75" customHeight="1" x14ac:dyDescent="0.2">
      <c r="A105" s="6"/>
      <c r="B105" s="9"/>
    </row>
    <row r="106" spans="1:2" ht="15.75" customHeight="1" x14ac:dyDescent="0.2">
      <c r="A106" s="6"/>
      <c r="B106" s="9"/>
    </row>
    <row r="107" spans="1:2" ht="15.75" customHeight="1" x14ac:dyDescent="0.2">
      <c r="A107" s="6"/>
      <c r="B107" s="9"/>
    </row>
    <row r="108" spans="1:2" ht="15.75" customHeight="1" x14ac:dyDescent="0.2">
      <c r="A108" s="6"/>
      <c r="B108" s="9"/>
    </row>
    <row r="109" spans="1:2" ht="15.75" customHeight="1" x14ac:dyDescent="0.2">
      <c r="A109" s="6"/>
      <c r="B109" s="9"/>
    </row>
    <row r="110" spans="1:2" ht="15.75" customHeight="1" x14ac:dyDescent="0.2">
      <c r="A110" s="6"/>
      <c r="B110" s="9"/>
    </row>
    <row r="111" spans="1:2" ht="15.75" customHeight="1" x14ac:dyDescent="0.2">
      <c r="A111" s="6"/>
      <c r="B111" s="9"/>
    </row>
    <row r="112" spans="1:2" ht="15.75" customHeight="1" x14ac:dyDescent="0.2">
      <c r="A112" s="6"/>
      <c r="B112" s="9"/>
    </row>
    <row r="113" spans="1:2" ht="15.75" customHeight="1" x14ac:dyDescent="0.2">
      <c r="A113" s="6"/>
      <c r="B113" s="9"/>
    </row>
    <row r="114" spans="1:2" ht="15.75" customHeight="1" x14ac:dyDescent="0.2">
      <c r="A114" s="6"/>
      <c r="B114" s="9"/>
    </row>
    <row r="115" spans="1:2" ht="15.75" customHeight="1" x14ac:dyDescent="0.2">
      <c r="A115" s="6"/>
      <c r="B115" s="9"/>
    </row>
    <row r="116" spans="1:2" ht="15.75" customHeight="1" x14ac:dyDescent="0.2">
      <c r="A116" s="6"/>
      <c r="B116" s="9"/>
    </row>
    <row r="117" spans="1:2" ht="15.75" customHeight="1" x14ac:dyDescent="0.2">
      <c r="A117" s="6"/>
      <c r="B117" s="9"/>
    </row>
    <row r="118" spans="1:2" ht="15.75" customHeight="1" x14ac:dyDescent="0.2">
      <c r="A118" s="6"/>
      <c r="B118" s="9"/>
    </row>
    <row r="119" spans="1:2" ht="15.75" customHeight="1" x14ac:dyDescent="0.2">
      <c r="A119" s="6"/>
      <c r="B119" s="9"/>
    </row>
    <row r="120" spans="1:2" ht="15.75" customHeight="1" x14ac:dyDescent="0.2">
      <c r="A120" s="6"/>
      <c r="B120" s="9"/>
    </row>
    <row r="121" spans="1:2" ht="15.75" customHeight="1" x14ac:dyDescent="0.2">
      <c r="A121" s="6"/>
      <c r="B121" s="9"/>
    </row>
    <row r="122" spans="1:2" ht="15.75" customHeight="1" x14ac:dyDescent="0.2">
      <c r="A122" s="6"/>
      <c r="B122" s="9"/>
    </row>
    <row r="123" spans="1:2" ht="15.75" customHeight="1" x14ac:dyDescent="0.2">
      <c r="A123" s="6"/>
      <c r="B123" s="9"/>
    </row>
    <row r="124" spans="1:2" ht="15.75" customHeight="1" x14ac:dyDescent="0.2">
      <c r="A124" s="6"/>
      <c r="B124" s="9"/>
    </row>
    <row r="125" spans="1:2" ht="15.75" customHeight="1" x14ac:dyDescent="0.2">
      <c r="A125" s="6"/>
      <c r="B125" s="9"/>
    </row>
    <row r="126" spans="1:2" ht="15.75" customHeight="1" x14ac:dyDescent="0.2">
      <c r="A126" s="6"/>
      <c r="B126" s="9"/>
    </row>
    <row r="127" spans="1:2" ht="15.75" customHeight="1" x14ac:dyDescent="0.2">
      <c r="A127" s="6"/>
      <c r="B127" s="9"/>
    </row>
    <row r="128" spans="1:2" ht="15.75" customHeight="1" x14ac:dyDescent="0.2">
      <c r="A128" s="6"/>
      <c r="B128" s="9"/>
    </row>
    <row r="129" spans="1:2" ht="15.75" customHeight="1" x14ac:dyDescent="0.2">
      <c r="A129" s="6"/>
      <c r="B129" s="9"/>
    </row>
    <row r="130" spans="1:2" ht="15.75" customHeight="1" x14ac:dyDescent="0.2">
      <c r="A130" s="6"/>
      <c r="B130" s="9"/>
    </row>
    <row r="131" spans="1:2" ht="15.75" customHeight="1" x14ac:dyDescent="0.2">
      <c r="A131" s="6"/>
      <c r="B131" s="9"/>
    </row>
    <row r="132" spans="1:2" ht="15.75" customHeight="1" x14ac:dyDescent="0.2">
      <c r="A132" s="6"/>
      <c r="B132" s="9"/>
    </row>
    <row r="133" spans="1:2" ht="15.75" customHeight="1" x14ac:dyDescent="0.2">
      <c r="A133" s="6"/>
      <c r="B133" s="9"/>
    </row>
    <row r="134" spans="1:2" ht="15.75" customHeight="1" x14ac:dyDescent="0.2">
      <c r="A134" s="6"/>
      <c r="B134" s="9"/>
    </row>
    <row r="135" spans="1:2" ht="15.75" customHeight="1" x14ac:dyDescent="0.2">
      <c r="A135" s="6"/>
      <c r="B135" s="9"/>
    </row>
    <row r="136" spans="1:2" ht="15.75" customHeight="1" x14ac:dyDescent="0.2">
      <c r="A136" s="6"/>
      <c r="B136" s="9"/>
    </row>
    <row r="137" spans="1:2" ht="15.75" customHeight="1" x14ac:dyDescent="0.2">
      <c r="A137" s="6"/>
      <c r="B137" s="9"/>
    </row>
    <row r="138" spans="1:2" ht="15.75" customHeight="1" x14ac:dyDescent="0.2">
      <c r="A138" s="6"/>
      <c r="B138" s="9"/>
    </row>
    <row r="139" spans="1:2" ht="15.75" customHeight="1" x14ac:dyDescent="0.2">
      <c r="A139" s="6"/>
      <c r="B139" s="9"/>
    </row>
    <row r="140" spans="1:2" ht="15.75" customHeight="1" x14ac:dyDescent="0.2">
      <c r="A140" s="6"/>
      <c r="B140" s="9"/>
    </row>
    <row r="141" spans="1:2" ht="15.75" customHeight="1" x14ac:dyDescent="0.2">
      <c r="A141" s="6"/>
      <c r="B141" s="9"/>
    </row>
    <row r="142" spans="1:2" ht="15.75" customHeight="1" x14ac:dyDescent="0.2">
      <c r="A142" s="6"/>
      <c r="B142" s="9"/>
    </row>
    <row r="143" spans="1:2" ht="15.75" customHeight="1" x14ac:dyDescent="0.2">
      <c r="A143" s="6"/>
      <c r="B143" s="9"/>
    </row>
    <row r="144" spans="1:2" ht="15.75" customHeight="1" x14ac:dyDescent="0.2">
      <c r="A144" s="6"/>
      <c r="B144" s="9"/>
    </row>
    <row r="145" spans="1:2" ht="15.75" customHeight="1" x14ac:dyDescent="0.2">
      <c r="A145" s="6"/>
      <c r="B145" s="9"/>
    </row>
    <row r="146" spans="1:2" ht="15.75" customHeight="1" x14ac:dyDescent="0.2">
      <c r="A146" s="6"/>
      <c r="B146" s="9"/>
    </row>
    <row r="147" spans="1:2" ht="15.75" customHeight="1" x14ac:dyDescent="0.2">
      <c r="A147" s="6"/>
      <c r="B147" s="9"/>
    </row>
    <row r="148" spans="1:2" ht="15.75" customHeight="1" x14ac:dyDescent="0.2">
      <c r="A148" s="6"/>
      <c r="B148" s="9"/>
    </row>
    <row r="149" spans="1:2" ht="15.75" customHeight="1" x14ac:dyDescent="0.2">
      <c r="A149" s="6"/>
      <c r="B149" s="9"/>
    </row>
    <row r="150" spans="1:2" ht="15.75" customHeight="1" x14ac:dyDescent="0.2">
      <c r="A150" s="6"/>
      <c r="B150" s="9"/>
    </row>
    <row r="151" spans="1:2" ht="15.75" customHeight="1" x14ac:dyDescent="0.2">
      <c r="A151" s="6"/>
      <c r="B151" s="9"/>
    </row>
    <row r="152" spans="1:2" ht="15.75" customHeight="1" x14ac:dyDescent="0.2">
      <c r="A152" s="6"/>
      <c r="B152" s="9"/>
    </row>
    <row r="153" spans="1:2" ht="15.75" customHeight="1" x14ac:dyDescent="0.2">
      <c r="A153" s="6"/>
      <c r="B153" s="9"/>
    </row>
    <row r="154" spans="1:2" ht="15.75" customHeight="1" x14ac:dyDescent="0.2">
      <c r="A154" s="6"/>
      <c r="B154" s="9"/>
    </row>
    <row r="155" spans="1:2" ht="15.75" customHeight="1" x14ac:dyDescent="0.2">
      <c r="A155" s="6"/>
      <c r="B155" s="9"/>
    </row>
    <row r="156" spans="1:2" ht="15.75" customHeight="1" x14ac:dyDescent="0.2">
      <c r="A156" s="6"/>
      <c r="B156" s="9"/>
    </row>
    <row r="157" spans="1:2" ht="15.75" customHeight="1" x14ac:dyDescent="0.2">
      <c r="A157" s="6"/>
      <c r="B157" s="9"/>
    </row>
    <row r="158" spans="1:2" ht="15.75" customHeight="1" x14ac:dyDescent="0.2">
      <c r="A158" s="6"/>
      <c r="B158" s="9"/>
    </row>
    <row r="159" spans="1:2" ht="15.75" customHeight="1" x14ac:dyDescent="0.2">
      <c r="A159" s="6"/>
      <c r="B159" s="9"/>
    </row>
    <row r="160" spans="1:2" ht="15.75" customHeight="1" x14ac:dyDescent="0.2">
      <c r="A160" s="6"/>
      <c r="B160" s="9"/>
    </row>
    <row r="161" spans="1:2" ht="15.75" customHeight="1" x14ac:dyDescent="0.2">
      <c r="A161" s="6"/>
      <c r="B161" s="9"/>
    </row>
    <row r="162" spans="1:2" ht="15.75" customHeight="1" x14ac:dyDescent="0.2">
      <c r="A162" s="6"/>
      <c r="B162" s="9"/>
    </row>
    <row r="163" spans="1:2" ht="15.75" customHeight="1" x14ac:dyDescent="0.2">
      <c r="A163" s="6"/>
      <c r="B163" s="9"/>
    </row>
    <row r="164" spans="1:2" ht="15.75" customHeight="1" x14ac:dyDescent="0.2">
      <c r="A164" s="6"/>
      <c r="B164" s="9"/>
    </row>
    <row r="165" spans="1:2" ht="15.75" customHeight="1" x14ac:dyDescent="0.2">
      <c r="A165" s="6"/>
      <c r="B165" s="9"/>
    </row>
    <row r="166" spans="1:2" ht="15.75" customHeight="1" x14ac:dyDescent="0.2">
      <c r="A166" s="6"/>
      <c r="B166" s="9"/>
    </row>
    <row r="167" spans="1:2" ht="15.75" customHeight="1" x14ac:dyDescent="0.2">
      <c r="A167" s="6"/>
      <c r="B167" s="9"/>
    </row>
    <row r="168" spans="1:2" ht="15.75" customHeight="1" x14ac:dyDescent="0.2">
      <c r="A168" s="6"/>
      <c r="B168" s="9"/>
    </row>
    <row r="169" spans="1:2" ht="15.75" customHeight="1" x14ac:dyDescent="0.2">
      <c r="A169" s="6"/>
      <c r="B169" s="9"/>
    </row>
    <row r="170" spans="1:2" ht="15.75" customHeight="1" x14ac:dyDescent="0.2">
      <c r="A170" s="6"/>
      <c r="B170" s="9"/>
    </row>
    <row r="171" spans="1:2" ht="15.75" customHeight="1" x14ac:dyDescent="0.2">
      <c r="A171" s="6"/>
      <c r="B171" s="9"/>
    </row>
    <row r="172" spans="1:2" ht="15.75" customHeight="1" x14ac:dyDescent="0.2">
      <c r="A172" s="6"/>
      <c r="B172" s="9"/>
    </row>
    <row r="173" spans="1:2" ht="15.75" customHeight="1" x14ac:dyDescent="0.2">
      <c r="A173" s="6"/>
      <c r="B173" s="9"/>
    </row>
    <row r="174" spans="1:2" ht="15.75" customHeight="1" x14ac:dyDescent="0.2">
      <c r="A174" s="6"/>
      <c r="B174" s="9"/>
    </row>
    <row r="175" spans="1:2" ht="15.75" customHeight="1" x14ac:dyDescent="0.2">
      <c r="A175" s="6"/>
      <c r="B175" s="9"/>
    </row>
    <row r="176" spans="1:2" ht="15.75" customHeight="1" x14ac:dyDescent="0.2">
      <c r="A176" s="6"/>
      <c r="B176" s="9"/>
    </row>
    <row r="177" spans="1:2" ht="15.75" customHeight="1" x14ac:dyDescent="0.2">
      <c r="A177" s="6"/>
      <c r="B177" s="9"/>
    </row>
    <row r="178" spans="1:2" ht="15.75" customHeight="1" x14ac:dyDescent="0.2">
      <c r="A178" s="6"/>
      <c r="B178" s="9"/>
    </row>
    <row r="179" spans="1:2" ht="15.75" customHeight="1" x14ac:dyDescent="0.2">
      <c r="A179" s="6"/>
      <c r="B179" s="9"/>
    </row>
    <row r="180" spans="1:2" ht="15.75" customHeight="1" x14ac:dyDescent="0.2">
      <c r="A180" s="6"/>
      <c r="B180" s="9"/>
    </row>
    <row r="181" spans="1:2" ht="15.75" customHeight="1" x14ac:dyDescent="0.2">
      <c r="A181" s="6"/>
      <c r="B181" s="9"/>
    </row>
    <row r="182" spans="1:2" ht="15.75" customHeight="1" x14ac:dyDescent="0.2">
      <c r="A182" s="6"/>
      <c r="B182" s="9"/>
    </row>
    <row r="183" spans="1:2" ht="15.75" customHeight="1" x14ac:dyDescent="0.2">
      <c r="A183" s="6"/>
      <c r="B183" s="9"/>
    </row>
    <row r="184" spans="1:2" ht="15.75" customHeight="1" x14ac:dyDescent="0.2">
      <c r="A184" s="6"/>
      <c r="B184" s="9"/>
    </row>
    <row r="185" spans="1:2" ht="15.75" customHeight="1" x14ac:dyDescent="0.2">
      <c r="A185" s="6"/>
      <c r="B185" s="9"/>
    </row>
    <row r="186" spans="1:2" ht="15.75" customHeight="1" x14ac:dyDescent="0.2">
      <c r="A186" s="6"/>
      <c r="B186" s="9"/>
    </row>
    <row r="187" spans="1:2" ht="15.75" customHeight="1" x14ac:dyDescent="0.2">
      <c r="A187" s="6"/>
      <c r="B187" s="9"/>
    </row>
    <row r="188" spans="1:2" ht="15.75" customHeight="1" x14ac:dyDescent="0.2">
      <c r="A188" s="6"/>
      <c r="B188" s="9"/>
    </row>
    <row r="189" spans="1:2" ht="15.75" customHeight="1" x14ac:dyDescent="0.2">
      <c r="A189" s="6"/>
      <c r="B189" s="9"/>
    </row>
    <row r="190" spans="1:2" ht="15.75" customHeight="1" x14ac:dyDescent="0.2">
      <c r="A190" s="6"/>
      <c r="B190" s="9"/>
    </row>
    <row r="191" spans="1:2" ht="15.75" customHeight="1" x14ac:dyDescent="0.2">
      <c r="A191" s="6"/>
      <c r="B191" s="9"/>
    </row>
    <row r="192" spans="1:2" ht="15.75" customHeight="1" x14ac:dyDescent="0.2">
      <c r="A192" s="6"/>
      <c r="B192" s="9"/>
    </row>
    <row r="193" spans="1:2" ht="15.75" customHeight="1" x14ac:dyDescent="0.2">
      <c r="A193" s="6"/>
      <c r="B193" s="9"/>
    </row>
    <row r="194" spans="1:2" ht="15.75" customHeight="1" x14ac:dyDescent="0.2">
      <c r="A194" s="6"/>
      <c r="B194" s="9"/>
    </row>
    <row r="195" spans="1:2" ht="15.75" customHeight="1" x14ac:dyDescent="0.2">
      <c r="A195" s="6"/>
      <c r="B195" s="9"/>
    </row>
    <row r="196" spans="1:2" ht="15.75" customHeight="1" x14ac:dyDescent="0.2">
      <c r="A196" s="6"/>
      <c r="B196" s="9"/>
    </row>
    <row r="197" spans="1:2" ht="15.75" customHeight="1" x14ac:dyDescent="0.2">
      <c r="A197" s="6"/>
      <c r="B197" s="9"/>
    </row>
    <row r="198" spans="1:2" ht="15.75" customHeight="1" x14ac:dyDescent="0.2">
      <c r="A198" s="6"/>
      <c r="B198" s="9"/>
    </row>
    <row r="199" spans="1:2" ht="15.75" customHeight="1" x14ac:dyDescent="0.2">
      <c r="A199" s="6"/>
      <c r="B199" s="9"/>
    </row>
    <row r="200" spans="1:2" ht="15.75" customHeight="1" x14ac:dyDescent="0.2">
      <c r="A200" s="6"/>
      <c r="B200" s="9"/>
    </row>
    <row r="201" spans="1:2" ht="15.75" customHeight="1" x14ac:dyDescent="0.2">
      <c r="A201" s="6"/>
      <c r="B201" s="9"/>
    </row>
    <row r="202" spans="1:2" ht="15.75" customHeight="1" x14ac:dyDescent="0.2">
      <c r="A202" s="6"/>
      <c r="B202" s="9"/>
    </row>
    <row r="203" spans="1:2" ht="15.75" customHeight="1" x14ac:dyDescent="0.2">
      <c r="A203" s="6"/>
      <c r="B203" s="9"/>
    </row>
    <row r="204" spans="1:2" ht="15.75" customHeight="1" x14ac:dyDescent="0.2">
      <c r="A204" s="6"/>
      <c r="B204" s="9"/>
    </row>
    <row r="205" spans="1:2" ht="15.75" customHeight="1" x14ac:dyDescent="0.2">
      <c r="A205" s="6"/>
      <c r="B205" s="9"/>
    </row>
    <row r="206" spans="1:2" ht="15.75" customHeight="1" x14ac:dyDescent="0.2">
      <c r="A206" s="6"/>
      <c r="B206" s="9"/>
    </row>
    <row r="207" spans="1:2" ht="15.75" customHeight="1" x14ac:dyDescent="0.2">
      <c r="A207" s="6"/>
      <c r="B207" s="9"/>
    </row>
    <row r="208" spans="1:2" ht="15.75" customHeight="1" x14ac:dyDescent="0.2">
      <c r="A208" s="6"/>
      <c r="B208" s="9"/>
    </row>
    <row r="209" spans="1:2" ht="15.75" customHeight="1" x14ac:dyDescent="0.2">
      <c r="A209" s="6"/>
      <c r="B209" s="9"/>
    </row>
    <row r="210" spans="1:2" ht="15.75" customHeight="1" x14ac:dyDescent="0.2">
      <c r="A210" s="6"/>
      <c r="B210" s="9"/>
    </row>
    <row r="211" spans="1:2" ht="15.75" customHeight="1" x14ac:dyDescent="0.2">
      <c r="A211" s="6"/>
      <c r="B211" s="9"/>
    </row>
    <row r="212" spans="1:2" ht="15.75" customHeight="1" x14ac:dyDescent="0.2">
      <c r="A212" s="6"/>
      <c r="B212" s="9"/>
    </row>
    <row r="213" spans="1:2" ht="15.75" customHeight="1" x14ac:dyDescent="0.2">
      <c r="A213" s="6"/>
      <c r="B213" s="9"/>
    </row>
    <row r="214" spans="1:2" ht="15.75" customHeight="1" x14ac:dyDescent="0.2">
      <c r="A214" s="6"/>
      <c r="B214" s="9"/>
    </row>
    <row r="215" spans="1:2" ht="15.75" customHeight="1" x14ac:dyDescent="0.2">
      <c r="A215" s="6"/>
      <c r="B215" s="9"/>
    </row>
    <row r="216" spans="1:2" ht="15.75" customHeight="1" x14ac:dyDescent="0.2">
      <c r="A216" s="6"/>
      <c r="B216" s="9"/>
    </row>
    <row r="217" spans="1:2" ht="15.75" customHeight="1" x14ac:dyDescent="0.2">
      <c r="A217" s="6"/>
      <c r="B217" s="9"/>
    </row>
    <row r="218" spans="1:2" ht="15.75" customHeight="1" x14ac:dyDescent="0.2">
      <c r="A218" s="6"/>
      <c r="B218" s="9"/>
    </row>
    <row r="219" spans="1:2" ht="15.75" customHeight="1" x14ac:dyDescent="0.2">
      <c r="A219" s="6"/>
      <c r="B219" s="9"/>
    </row>
    <row r="220" spans="1:2" ht="15.75" customHeight="1" x14ac:dyDescent="0.2">
      <c r="A220" s="6"/>
      <c r="B220" s="9"/>
    </row>
    <row r="221" spans="1:2" ht="15.75" customHeight="1" x14ac:dyDescent="0.2">
      <c r="A221" s="6"/>
      <c r="B221" s="9"/>
    </row>
    <row r="222" spans="1:2" ht="15.75" customHeight="1" x14ac:dyDescent="0.2">
      <c r="A222" s="6"/>
      <c r="B222" s="9"/>
    </row>
    <row r="223" spans="1:2" ht="15.75" customHeight="1" x14ac:dyDescent="0.2">
      <c r="A223" s="6"/>
      <c r="B223" s="9"/>
    </row>
    <row r="224" spans="1:2" ht="15.75" customHeight="1" x14ac:dyDescent="0.2">
      <c r="A224" s="6"/>
      <c r="B224" s="9"/>
    </row>
    <row r="225" spans="1:2" ht="15.75" customHeight="1" x14ac:dyDescent="0.2">
      <c r="A225" s="6"/>
      <c r="B225" s="9"/>
    </row>
    <row r="226" spans="1:2" ht="15.75" customHeight="1" x14ac:dyDescent="0.2">
      <c r="A226" s="6"/>
      <c r="B226" s="9"/>
    </row>
    <row r="227" spans="1:2" ht="15.75" customHeight="1" x14ac:dyDescent="0.2">
      <c r="A227" s="6"/>
      <c r="B227" s="9"/>
    </row>
    <row r="228" spans="1:2" ht="15.75" customHeight="1" x14ac:dyDescent="0.2">
      <c r="A228" s="6"/>
      <c r="B228" s="9"/>
    </row>
    <row r="229" spans="1:2" ht="15.75" customHeight="1" x14ac:dyDescent="0.2">
      <c r="A229" s="6"/>
      <c r="B229" s="9"/>
    </row>
    <row r="230" spans="1:2" ht="15.75" customHeight="1" x14ac:dyDescent="0.2">
      <c r="A230" s="6"/>
      <c r="B230" s="9"/>
    </row>
    <row r="231" spans="1:2" ht="15.75" customHeight="1" x14ac:dyDescent="0.2">
      <c r="A231" s="6"/>
      <c r="B231" s="9"/>
    </row>
    <row r="232" spans="1:2" ht="15.75" customHeight="1" x14ac:dyDescent="0.2">
      <c r="A232" s="6"/>
      <c r="B232" s="9"/>
    </row>
    <row r="233" spans="1:2" ht="15.75" customHeight="1" x14ac:dyDescent="0.2">
      <c r="A233" s="6"/>
      <c r="B233" s="9"/>
    </row>
    <row r="234" spans="1:2" ht="15.75" customHeight="1" x14ac:dyDescent="0.2">
      <c r="A234" s="6"/>
      <c r="B234" s="9"/>
    </row>
    <row r="235" spans="1:2" ht="15.75" customHeight="1" x14ac:dyDescent="0.2">
      <c r="A235" s="6"/>
      <c r="B235" s="9"/>
    </row>
    <row r="236" spans="1:2" ht="15.75" customHeight="1" x14ac:dyDescent="0.2">
      <c r="A236" s="6"/>
      <c r="B236" s="9"/>
    </row>
    <row r="237" spans="1:2" ht="15.75" customHeight="1" x14ac:dyDescent="0.2">
      <c r="A237" s="6"/>
      <c r="B237" s="9"/>
    </row>
    <row r="238" spans="1:2" ht="15.75" customHeight="1" x14ac:dyDescent="0.2">
      <c r="A238" s="6"/>
      <c r="B238" s="9"/>
    </row>
    <row r="239" spans="1:2" ht="15.75" customHeight="1" x14ac:dyDescent="0.2">
      <c r="A239" s="6"/>
      <c r="B239" s="9"/>
    </row>
    <row r="240" spans="1:2" ht="15.75" customHeight="1" x14ac:dyDescent="0.2">
      <c r="A240" s="6"/>
      <c r="B240" s="9"/>
    </row>
    <row r="241" spans="1:2" ht="15.75" customHeight="1" x14ac:dyDescent="0.2">
      <c r="A241" s="6"/>
      <c r="B241" s="9"/>
    </row>
    <row r="242" spans="1:2" ht="15.75" customHeight="1" x14ac:dyDescent="0.2">
      <c r="A242" s="6"/>
      <c r="B242" s="9"/>
    </row>
    <row r="243" spans="1:2" ht="15.75" customHeight="1" x14ac:dyDescent="0.2">
      <c r="A243" s="6"/>
      <c r="B243" s="9"/>
    </row>
    <row r="244" spans="1:2" ht="15.75" customHeight="1" x14ac:dyDescent="0.2">
      <c r="A244" s="6"/>
      <c r="B244" s="9"/>
    </row>
    <row r="245" spans="1:2" ht="15.75" customHeight="1" x14ac:dyDescent="0.2">
      <c r="A245" s="6"/>
      <c r="B245" s="9"/>
    </row>
    <row r="246" spans="1:2" ht="15.75" customHeight="1" x14ac:dyDescent="0.2">
      <c r="A246" s="6"/>
      <c r="B246" s="9"/>
    </row>
    <row r="247" spans="1:2" ht="15.75" customHeight="1" x14ac:dyDescent="0.2">
      <c r="A247" s="6"/>
      <c r="B247" s="9"/>
    </row>
    <row r="248" spans="1:2" ht="15.75" customHeight="1" x14ac:dyDescent="0.2">
      <c r="A248" s="6"/>
      <c r="B248" s="9"/>
    </row>
    <row r="249" spans="1:2" ht="15.75" customHeight="1" x14ac:dyDescent="0.2">
      <c r="A249" s="6"/>
      <c r="B249" s="9"/>
    </row>
    <row r="250" spans="1:2" ht="15.75" customHeight="1" x14ac:dyDescent="0.2">
      <c r="A250" s="6"/>
      <c r="B250" s="9"/>
    </row>
    <row r="251" spans="1:2" ht="15.75" customHeight="1" x14ac:dyDescent="0.2">
      <c r="A251" s="6"/>
      <c r="B251" s="9"/>
    </row>
    <row r="252" spans="1:2" ht="15.75" customHeight="1" x14ac:dyDescent="0.2">
      <c r="A252" s="6"/>
      <c r="B252" s="9"/>
    </row>
    <row r="253" spans="1:2" ht="15.75" customHeight="1" x14ac:dyDescent="0.2">
      <c r="A253" s="6"/>
      <c r="B253" s="9"/>
    </row>
    <row r="254" spans="1:2" ht="15.75" customHeight="1" x14ac:dyDescent="0.2">
      <c r="A254" s="6"/>
      <c r="B254" s="9"/>
    </row>
    <row r="255" spans="1:2" ht="15.75" customHeight="1" x14ac:dyDescent="0.2">
      <c r="A255" s="6"/>
      <c r="B255" s="9"/>
    </row>
    <row r="256" spans="1:2" ht="15.75" customHeight="1" x14ac:dyDescent="0.2">
      <c r="A256" s="6"/>
      <c r="B256" s="9"/>
    </row>
    <row r="257" spans="1:2" ht="15.75" customHeight="1" x14ac:dyDescent="0.2">
      <c r="A257" s="6"/>
      <c r="B257" s="9"/>
    </row>
    <row r="258" spans="1:2" ht="15.75" customHeight="1" x14ac:dyDescent="0.2">
      <c r="A258" s="6"/>
      <c r="B258" s="9"/>
    </row>
    <row r="259" spans="1:2" ht="15.75" customHeight="1" x14ac:dyDescent="0.2">
      <c r="A259" s="6"/>
      <c r="B259" s="9"/>
    </row>
    <row r="260" spans="1:2" ht="15.75" customHeight="1" x14ac:dyDescent="0.2">
      <c r="A260" s="6"/>
      <c r="B260" s="9"/>
    </row>
    <row r="261" spans="1:2" ht="15.75" customHeight="1" x14ac:dyDescent="0.2">
      <c r="A261" s="6"/>
      <c r="B261" s="9"/>
    </row>
    <row r="262" spans="1:2" ht="15.75" customHeight="1" x14ac:dyDescent="0.2">
      <c r="A262" s="6"/>
      <c r="B262" s="9"/>
    </row>
    <row r="263" spans="1:2" ht="15.75" customHeight="1" x14ac:dyDescent="0.2">
      <c r="A263" s="6"/>
      <c r="B263" s="9"/>
    </row>
    <row r="264" spans="1:2" ht="15.75" customHeight="1" x14ac:dyDescent="0.2">
      <c r="A264" s="6"/>
      <c r="B264" s="9"/>
    </row>
    <row r="265" spans="1:2" ht="15.75" customHeight="1" x14ac:dyDescent="0.2">
      <c r="A265" s="6"/>
      <c r="B265" s="9"/>
    </row>
    <row r="266" spans="1:2" ht="15.75" customHeight="1" x14ac:dyDescent="0.2">
      <c r="A266" s="6"/>
      <c r="B266" s="9"/>
    </row>
    <row r="267" spans="1:2" ht="15.75" customHeight="1" x14ac:dyDescent="0.2">
      <c r="A267" s="6"/>
      <c r="B267" s="9"/>
    </row>
    <row r="268" spans="1:2" ht="15.75" customHeight="1" x14ac:dyDescent="0.2">
      <c r="A268" s="6"/>
      <c r="B268" s="9"/>
    </row>
    <row r="269" spans="1:2" ht="15.75" customHeight="1" x14ac:dyDescent="0.2">
      <c r="A269" s="6"/>
      <c r="B269" s="9"/>
    </row>
    <row r="270" spans="1:2" ht="15.75" customHeight="1" x14ac:dyDescent="0.2">
      <c r="A270" s="6"/>
      <c r="B270" s="9"/>
    </row>
    <row r="271" spans="1:2" ht="15.75" customHeight="1" x14ac:dyDescent="0.2">
      <c r="A271" s="6"/>
      <c r="B271" s="9"/>
    </row>
    <row r="272" spans="1:2" ht="15.75" customHeight="1" x14ac:dyDescent="0.2">
      <c r="A272" s="6"/>
      <c r="B272" s="9"/>
    </row>
    <row r="273" spans="1:2" ht="15.75" customHeight="1" x14ac:dyDescent="0.2">
      <c r="A273" s="6"/>
      <c r="B273" s="9"/>
    </row>
    <row r="274" spans="1:2" ht="15.75" customHeight="1" x14ac:dyDescent="0.2">
      <c r="A274" s="6"/>
      <c r="B274" s="9"/>
    </row>
    <row r="275" spans="1:2" ht="15.75" customHeight="1" x14ac:dyDescent="0.2">
      <c r="A275" s="6"/>
      <c r="B275" s="9"/>
    </row>
    <row r="276" spans="1:2" ht="15.75" customHeight="1" x14ac:dyDescent="0.2">
      <c r="A276" s="6"/>
      <c r="B276" s="9"/>
    </row>
    <row r="277" spans="1:2" ht="15.75" customHeight="1" x14ac:dyDescent="0.2">
      <c r="A277" s="6"/>
      <c r="B277" s="9"/>
    </row>
    <row r="278" spans="1:2" ht="15.75" customHeight="1" x14ac:dyDescent="0.2">
      <c r="A278" s="6"/>
      <c r="B278" s="9"/>
    </row>
    <row r="279" spans="1:2" ht="15.75" customHeight="1" x14ac:dyDescent="0.2">
      <c r="A279" s="6"/>
      <c r="B279" s="9"/>
    </row>
    <row r="280" spans="1:2" ht="15.75" customHeight="1" x14ac:dyDescent="0.2">
      <c r="A280" s="6"/>
      <c r="B280" s="9"/>
    </row>
    <row r="281" spans="1:2" ht="15.75" customHeight="1" x14ac:dyDescent="0.2">
      <c r="A281" s="6"/>
      <c r="B281" s="9"/>
    </row>
    <row r="282" spans="1:2" ht="15.75" customHeight="1" x14ac:dyDescent="0.2">
      <c r="A282" s="6"/>
      <c r="B282" s="9"/>
    </row>
    <row r="283" spans="1:2" ht="15.75" customHeight="1" x14ac:dyDescent="0.2">
      <c r="A283" s="6"/>
      <c r="B283" s="9"/>
    </row>
    <row r="284" spans="1:2" ht="15.75" customHeight="1" x14ac:dyDescent="0.2">
      <c r="A284" s="6"/>
      <c r="B284" s="9"/>
    </row>
    <row r="285" spans="1:2" ht="15.75" customHeight="1" x14ac:dyDescent="0.2">
      <c r="A285" s="6"/>
      <c r="B285" s="9"/>
    </row>
    <row r="286" spans="1:2" ht="15.75" customHeight="1" x14ac:dyDescent="0.2">
      <c r="A286" s="6"/>
      <c r="B286" s="9"/>
    </row>
    <row r="287" spans="1:2" ht="15.75" customHeight="1" x14ac:dyDescent="0.2">
      <c r="A287" s="6"/>
      <c r="B287" s="9"/>
    </row>
    <row r="288" spans="1:2" ht="15.75" customHeight="1" x14ac:dyDescent="0.2">
      <c r="A288" s="6"/>
      <c r="B288" s="9"/>
    </row>
    <row r="289" spans="1:2" ht="15.75" customHeight="1" x14ac:dyDescent="0.2">
      <c r="A289" s="6"/>
      <c r="B289" s="9"/>
    </row>
    <row r="290" spans="1:2" ht="15.75" customHeight="1" x14ac:dyDescent="0.2">
      <c r="A290" s="6"/>
      <c r="B290" s="9"/>
    </row>
    <row r="291" spans="1:2" ht="15.75" customHeight="1" x14ac:dyDescent="0.2">
      <c r="A291" s="6"/>
      <c r="B291" s="9"/>
    </row>
    <row r="292" spans="1:2" ht="15.75" customHeight="1" x14ac:dyDescent="0.2">
      <c r="A292" s="6"/>
      <c r="B292" s="9"/>
    </row>
    <row r="293" spans="1:2" ht="15.75" customHeight="1" x14ac:dyDescent="0.2">
      <c r="A293" s="6"/>
      <c r="B293" s="9"/>
    </row>
    <row r="294" spans="1:2" ht="15.75" customHeight="1" x14ac:dyDescent="0.2">
      <c r="A294" s="6"/>
      <c r="B294" s="9"/>
    </row>
    <row r="295" spans="1:2" ht="15.75" customHeight="1" x14ac:dyDescent="0.2">
      <c r="A295" s="6"/>
      <c r="B295" s="9"/>
    </row>
    <row r="296" spans="1:2" ht="15.75" customHeight="1" x14ac:dyDescent="0.2">
      <c r="A296" s="6"/>
      <c r="B296" s="9"/>
    </row>
    <row r="297" spans="1:2" ht="15.75" customHeight="1" x14ac:dyDescent="0.2">
      <c r="A297" s="6"/>
      <c r="B297" s="9"/>
    </row>
    <row r="298" spans="1:2" ht="15.75" customHeight="1" x14ac:dyDescent="0.2">
      <c r="A298" s="6"/>
      <c r="B298" s="9"/>
    </row>
    <row r="299" spans="1:2" ht="15.75" customHeight="1" x14ac:dyDescent="0.2">
      <c r="A299" s="6"/>
      <c r="B299" s="9"/>
    </row>
    <row r="300" spans="1:2" ht="15.75" customHeight="1" x14ac:dyDescent="0.2">
      <c r="A300" s="6"/>
      <c r="B300" s="9"/>
    </row>
    <row r="301" spans="1:2" ht="15.75" customHeight="1" x14ac:dyDescent="0.2">
      <c r="A301" s="6"/>
      <c r="B301" s="9"/>
    </row>
    <row r="302" spans="1:2" ht="15.75" customHeight="1" x14ac:dyDescent="0.2">
      <c r="A302" s="6"/>
      <c r="B302" s="9"/>
    </row>
    <row r="303" spans="1:2" ht="15.75" customHeight="1" x14ac:dyDescent="0.2">
      <c r="A303" s="6"/>
      <c r="B303" s="9"/>
    </row>
    <row r="304" spans="1:2" ht="15.75" customHeight="1" x14ac:dyDescent="0.2">
      <c r="A304" s="6"/>
      <c r="B304" s="9"/>
    </row>
    <row r="305" spans="1:2" ht="15.75" customHeight="1" x14ac:dyDescent="0.2">
      <c r="A305" s="6"/>
      <c r="B305" s="9"/>
    </row>
    <row r="306" spans="1:2" ht="15.75" customHeight="1" x14ac:dyDescent="0.2">
      <c r="A306" s="6"/>
      <c r="B306" s="9"/>
    </row>
    <row r="307" spans="1:2" ht="15.75" customHeight="1" x14ac:dyDescent="0.2">
      <c r="A307" s="6"/>
      <c r="B307" s="9"/>
    </row>
    <row r="308" spans="1:2" ht="15.75" customHeight="1" x14ac:dyDescent="0.2">
      <c r="A308" s="6"/>
      <c r="B308" s="9"/>
    </row>
    <row r="309" spans="1:2" ht="15.75" customHeight="1" x14ac:dyDescent="0.2">
      <c r="A309" s="6"/>
      <c r="B309" s="9"/>
    </row>
    <row r="310" spans="1:2" ht="15.75" customHeight="1" x14ac:dyDescent="0.2">
      <c r="A310" s="6"/>
      <c r="B310" s="9"/>
    </row>
    <row r="311" spans="1:2" ht="15.75" customHeight="1" x14ac:dyDescent="0.2">
      <c r="A311" s="6"/>
      <c r="B311" s="9"/>
    </row>
    <row r="312" spans="1:2" ht="15.75" customHeight="1" x14ac:dyDescent="0.2">
      <c r="A312" s="6"/>
      <c r="B312" s="9"/>
    </row>
    <row r="313" spans="1:2" ht="15.75" customHeight="1" x14ac:dyDescent="0.2">
      <c r="A313" s="6"/>
      <c r="B313" s="9"/>
    </row>
    <row r="314" spans="1:2" ht="15.75" customHeight="1" x14ac:dyDescent="0.2">
      <c r="A314" s="6"/>
      <c r="B314" s="9"/>
    </row>
    <row r="315" spans="1:2" ht="15.75" customHeight="1" x14ac:dyDescent="0.2">
      <c r="A315" s="6"/>
      <c r="B315" s="9"/>
    </row>
    <row r="316" spans="1:2" ht="15.75" customHeight="1" x14ac:dyDescent="0.2">
      <c r="A316" s="6"/>
      <c r="B316" s="9"/>
    </row>
    <row r="317" spans="1:2" ht="15.75" customHeight="1" x14ac:dyDescent="0.2">
      <c r="A317" s="6"/>
      <c r="B317" s="9"/>
    </row>
    <row r="318" spans="1:2" ht="15.75" customHeight="1" x14ac:dyDescent="0.2">
      <c r="A318" s="6"/>
      <c r="B318" s="9"/>
    </row>
    <row r="319" spans="1:2" ht="15.75" customHeight="1" x14ac:dyDescent="0.2">
      <c r="A319" s="6"/>
      <c r="B319" s="9"/>
    </row>
    <row r="320" spans="1:2" ht="15.75" customHeight="1" x14ac:dyDescent="0.2">
      <c r="A320" s="6"/>
      <c r="B320" s="9"/>
    </row>
    <row r="321" spans="1:2" ht="15.75" customHeight="1" x14ac:dyDescent="0.2">
      <c r="A321" s="6"/>
      <c r="B321" s="9"/>
    </row>
    <row r="322" spans="1:2" ht="15.75" customHeight="1" x14ac:dyDescent="0.2">
      <c r="A322" s="6"/>
      <c r="B322" s="9"/>
    </row>
    <row r="323" spans="1:2" ht="15.75" customHeight="1" x14ac:dyDescent="0.2">
      <c r="A323" s="6"/>
      <c r="B323" s="9"/>
    </row>
    <row r="324" spans="1:2" ht="15.75" customHeight="1" x14ac:dyDescent="0.2">
      <c r="A324" s="6"/>
      <c r="B324" s="9"/>
    </row>
    <row r="325" spans="1:2" ht="15.75" customHeight="1" x14ac:dyDescent="0.2">
      <c r="A325" s="6"/>
      <c r="B325" s="9"/>
    </row>
    <row r="326" spans="1:2" ht="15.75" customHeight="1" x14ac:dyDescent="0.2">
      <c r="A326" s="6"/>
      <c r="B326" s="9"/>
    </row>
    <row r="327" spans="1:2" ht="15.75" customHeight="1" x14ac:dyDescent="0.2">
      <c r="A327" s="6"/>
      <c r="B327" s="9"/>
    </row>
    <row r="328" spans="1:2" ht="15.75" customHeight="1" x14ac:dyDescent="0.2">
      <c r="A328" s="6"/>
      <c r="B328" s="9"/>
    </row>
    <row r="329" spans="1:2" ht="15.75" customHeight="1" x14ac:dyDescent="0.2">
      <c r="A329" s="6"/>
      <c r="B329" s="9"/>
    </row>
    <row r="330" spans="1:2" ht="15.75" customHeight="1" x14ac:dyDescent="0.2">
      <c r="A330" s="6"/>
      <c r="B330" s="9"/>
    </row>
    <row r="331" spans="1:2" ht="15.75" customHeight="1" x14ac:dyDescent="0.2">
      <c r="A331" s="6"/>
      <c r="B331" s="9"/>
    </row>
    <row r="332" spans="1:2" ht="15.75" customHeight="1" x14ac:dyDescent="0.2">
      <c r="A332" s="6"/>
      <c r="B332" s="9"/>
    </row>
    <row r="333" spans="1:2" ht="15.75" customHeight="1" x14ac:dyDescent="0.2">
      <c r="A333" s="6"/>
      <c r="B333" s="9"/>
    </row>
    <row r="334" spans="1:2" ht="15.75" customHeight="1" x14ac:dyDescent="0.2">
      <c r="A334" s="6"/>
      <c r="B334" s="9"/>
    </row>
    <row r="335" spans="1:2" ht="15.75" customHeight="1" x14ac:dyDescent="0.2">
      <c r="A335" s="6"/>
      <c r="B335" s="9"/>
    </row>
    <row r="336" spans="1:2" ht="15.75" customHeight="1" x14ac:dyDescent="0.2">
      <c r="A336" s="6"/>
      <c r="B336" s="9"/>
    </row>
    <row r="337" spans="1:2" ht="15.75" customHeight="1" x14ac:dyDescent="0.2">
      <c r="A337" s="6"/>
      <c r="B337" s="9"/>
    </row>
    <row r="338" spans="1:2" ht="15.75" customHeight="1" x14ac:dyDescent="0.2">
      <c r="A338" s="6"/>
      <c r="B338" s="9"/>
    </row>
    <row r="339" spans="1:2" ht="15.75" customHeight="1" x14ac:dyDescent="0.2">
      <c r="A339" s="6"/>
      <c r="B339" s="9"/>
    </row>
    <row r="340" spans="1:2" ht="15.75" customHeight="1" x14ac:dyDescent="0.2">
      <c r="A340" s="6"/>
      <c r="B340" s="9"/>
    </row>
    <row r="341" spans="1:2" ht="15.75" customHeight="1" x14ac:dyDescent="0.2">
      <c r="A341" s="6"/>
      <c r="B341" s="9"/>
    </row>
    <row r="342" spans="1:2" ht="15.75" customHeight="1" x14ac:dyDescent="0.2">
      <c r="A342" s="6"/>
      <c r="B342" s="9"/>
    </row>
    <row r="343" spans="1:2" ht="15.75" customHeight="1" x14ac:dyDescent="0.2">
      <c r="A343" s="6"/>
      <c r="B343" s="9"/>
    </row>
    <row r="344" spans="1:2" ht="15.75" customHeight="1" x14ac:dyDescent="0.2">
      <c r="A344" s="6"/>
      <c r="B344" s="9"/>
    </row>
    <row r="345" spans="1:2" ht="15.75" customHeight="1" x14ac:dyDescent="0.2">
      <c r="A345" s="6"/>
      <c r="B345" s="9"/>
    </row>
    <row r="346" spans="1:2" ht="15.75" customHeight="1" x14ac:dyDescent="0.2">
      <c r="A346" s="6"/>
      <c r="B346" s="9"/>
    </row>
    <row r="347" spans="1:2" ht="15.75" customHeight="1" x14ac:dyDescent="0.2">
      <c r="A347" s="6"/>
      <c r="B347" s="9"/>
    </row>
    <row r="348" spans="1:2" ht="15.75" customHeight="1" x14ac:dyDescent="0.2">
      <c r="A348" s="6"/>
      <c r="B348" s="9"/>
    </row>
    <row r="349" spans="1:2" ht="15.75" customHeight="1" x14ac:dyDescent="0.2">
      <c r="A349" s="6"/>
      <c r="B349" s="9"/>
    </row>
    <row r="350" spans="1:2" ht="15.75" customHeight="1" x14ac:dyDescent="0.2">
      <c r="A350" s="6"/>
      <c r="B350" s="9"/>
    </row>
    <row r="351" spans="1:2" ht="15.75" customHeight="1" x14ac:dyDescent="0.2">
      <c r="A351" s="6"/>
      <c r="B351" s="9"/>
    </row>
    <row r="352" spans="1:2" ht="15.75" customHeight="1" x14ac:dyDescent="0.2">
      <c r="A352" s="6"/>
      <c r="B352" s="9"/>
    </row>
    <row r="353" spans="1:2" ht="15.75" customHeight="1" x14ac:dyDescent="0.2">
      <c r="A353" s="6"/>
      <c r="B353" s="9"/>
    </row>
    <row r="354" spans="1:2" ht="15.75" customHeight="1" x14ac:dyDescent="0.2">
      <c r="A354" s="6"/>
      <c r="B354" s="9"/>
    </row>
    <row r="355" spans="1:2" ht="15.75" customHeight="1" x14ac:dyDescent="0.2">
      <c r="A355" s="6"/>
      <c r="B355" s="9"/>
    </row>
    <row r="356" spans="1:2" ht="15.75" customHeight="1" x14ac:dyDescent="0.2">
      <c r="A356" s="6"/>
      <c r="B356" s="9"/>
    </row>
    <row r="357" spans="1:2" ht="15.75" customHeight="1" x14ac:dyDescent="0.2">
      <c r="A357" s="6"/>
      <c r="B357" s="9"/>
    </row>
    <row r="358" spans="1:2" ht="15.75" customHeight="1" x14ac:dyDescent="0.2">
      <c r="A358" s="6"/>
      <c r="B358" s="9"/>
    </row>
    <row r="359" spans="1:2" ht="15.75" customHeight="1" x14ac:dyDescent="0.2">
      <c r="A359" s="6"/>
      <c r="B359" s="9"/>
    </row>
    <row r="360" spans="1:2" ht="15.75" customHeight="1" x14ac:dyDescent="0.2">
      <c r="A360" s="6"/>
      <c r="B360" s="9"/>
    </row>
    <row r="361" spans="1:2" ht="15.75" customHeight="1" x14ac:dyDescent="0.2">
      <c r="A361" s="6"/>
      <c r="B361" s="9"/>
    </row>
    <row r="362" spans="1:2" ht="15.75" customHeight="1" x14ac:dyDescent="0.2">
      <c r="A362" s="6"/>
      <c r="B362" s="9"/>
    </row>
    <row r="363" spans="1:2" ht="15.75" customHeight="1" x14ac:dyDescent="0.2">
      <c r="A363" s="6"/>
      <c r="B363" s="9"/>
    </row>
    <row r="364" spans="1:2" ht="15.75" customHeight="1" x14ac:dyDescent="0.2">
      <c r="A364" s="6"/>
      <c r="B364" s="9"/>
    </row>
    <row r="365" spans="1:2" ht="15.75" customHeight="1" x14ac:dyDescent="0.2">
      <c r="A365" s="6"/>
      <c r="B365" s="9"/>
    </row>
    <row r="366" spans="1:2" ht="15.75" customHeight="1" x14ac:dyDescent="0.2">
      <c r="A366" s="6"/>
      <c r="B366" s="9"/>
    </row>
    <row r="367" spans="1:2" ht="15.75" customHeight="1" x14ac:dyDescent="0.2">
      <c r="A367" s="6"/>
      <c r="B367" s="9"/>
    </row>
    <row r="368" spans="1:2" ht="15.75" customHeight="1" x14ac:dyDescent="0.2">
      <c r="A368" s="6"/>
      <c r="B368" s="9"/>
    </row>
    <row r="369" spans="1:2" ht="15.75" customHeight="1" x14ac:dyDescent="0.2">
      <c r="A369" s="6"/>
      <c r="B369" s="9"/>
    </row>
    <row r="370" spans="1:2" ht="15.75" customHeight="1" x14ac:dyDescent="0.2">
      <c r="A370" s="6"/>
      <c r="B370" s="9"/>
    </row>
    <row r="371" spans="1:2" ht="15.75" customHeight="1" x14ac:dyDescent="0.2">
      <c r="A371" s="6"/>
      <c r="B371" s="9"/>
    </row>
    <row r="372" spans="1:2" ht="15.75" customHeight="1" x14ac:dyDescent="0.2">
      <c r="A372" s="6"/>
      <c r="B372" s="9"/>
    </row>
    <row r="373" spans="1:2" ht="15.75" customHeight="1" x14ac:dyDescent="0.2">
      <c r="A373" s="6"/>
      <c r="B373" s="9"/>
    </row>
    <row r="374" spans="1:2" ht="15.75" customHeight="1" x14ac:dyDescent="0.2">
      <c r="A374" s="6"/>
      <c r="B374" s="9"/>
    </row>
    <row r="375" spans="1:2" ht="15.75" customHeight="1" x14ac:dyDescent="0.2">
      <c r="A375" s="6"/>
      <c r="B375" s="9"/>
    </row>
    <row r="376" spans="1:2" ht="15.75" customHeight="1" x14ac:dyDescent="0.2">
      <c r="A376" s="6"/>
      <c r="B376" s="9"/>
    </row>
    <row r="377" spans="1:2" ht="15.75" customHeight="1" x14ac:dyDescent="0.2">
      <c r="A377" s="6"/>
      <c r="B377" s="9"/>
    </row>
    <row r="378" spans="1:2" ht="15.75" customHeight="1" x14ac:dyDescent="0.2">
      <c r="A378" s="6"/>
      <c r="B378" s="9"/>
    </row>
    <row r="379" spans="1:2" ht="15.75" customHeight="1" x14ac:dyDescent="0.2">
      <c r="A379" s="6"/>
      <c r="B379" s="9"/>
    </row>
    <row r="380" spans="1:2" ht="15.75" customHeight="1" x14ac:dyDescent="0.2">
      <c r="A380" s="6"/>
      <c r="B380" s="9"/>
    </row>
    <row r="381" spans="1:2" ht="15.75" customHeight="1" x14ac:dyDescent="0.2">
      <c r="A381" s="6"/>
      <c r="B381" s="9"/>
    </row>
    <row r="382" spans="1:2" ht="15.75" customHeight="1" x14ac:dyDescent="0.2">
      <c r="A382" s="6"/>
      <c r="B382" s="9"/>
    </row>
    <row r="383" spans="1:2" ht="15.75" customHeight="1" x14ac:dyDescent="0.2">
      <c r="A383" s="6"/>
      <c r="B383" s="9"/>
    </row>
    <row r="384" spans="1:2" ht="15.75" customHeight="1" x14ac:dyDescent="0.2">
      <c r="A384" s="6"/>
      <c r="B384" s="9"/>
    </row>
    <row r="385" spans="1:2" ht="15.75" customHeight="1" x14ac:dyDescent="0.2">
      <c r="A385" s="6"/>
      <c r="B385" s="9"/>
    </row>
    <row r="386" spans="1:2" ht="15.75" customHeight="1" x14ac:dyDescent="0.2">
      <c r="A386" s="6"/>
      <c r="B386" s="9"/>
    </row>
    <row r="387" spans="1:2" ht="15.75" customHeight="1" x14ac:dyDescent="0.2">
      <c r="A387" s="6"/>
      <c r="B387" s="9"/>
    </row>
    <row r="388" spans="1:2" ht="15.75" customHeight="1" x14ac:dyDescent="0.2">
      <c r="A388" s="6"/>
      <c r="B388" s="9"/>
    </row>
    <row r="389" spans="1:2" ht="15.75" customHeight="1" x14ac:dyDescent="0.2">
      <c r="A389" s="6"/>
      <c r="B389" s="9"/>
    </row>
    <row r="390" spans="1:2" ht="15.75" customHeight="1" x14ac:dyDescent="0.2">
      <c r="A390" s="6"/>
      <c r="B390" s="9"/>
    </row>
    <row r="391" spans="1:2" ht="15.75" customHeight="1" x14ac:dyDescent="0.2">
      <c r="A391" s="6"/>
      <c r="B391" s="9"/>
    </row>
    <row r="392" spans="1:2" ht="15.75" customHeight="1" x14ac:dyDescent="0.2">
      <c r="A392" s="6"/>
      <c r="B392" s="9"/>
    </row>
    <row r="393" spans="1:2" ht="15.75" customHeight="1" x14ac:dyDescent="0.2">
      <c r="A393" s="6"/>
      <c r="B393" s="9"/>
    </row>
    <row r="394" spans="1:2" ht="15.75" customHeight="1" x14ac:dyDescent="0.2">
      <c r="A394" s="6"/>
      <c r="B394" s="9"/>
    </row>
    <row r="395" spans="1:2" ht="15.75" customHeight="1" x14ac:dyDescent="0.2">
      <c r="A395" s="6"/>
      <c r="B395" s="9"/>
    </row>
    <row r="396" spans="1:2" ht="15.75" customHeight="1" x14ac:dyDescent="0.2">
      <c r="A396" s="6"/>
      <c r="B396" s="9"/>
    </row>
    <row r="397" spans="1:2" ht="15.75" customHeight="1" x14ac:dyDescent="0.2">
      <c r="A397" s="6"/>
      <c r="B397" s="9"/>
    </row>
    <row r="398" spans="1:2" ht="15.75" customHeight="1" x14ac:dyDescent="0.2">
      <c r="A398" s="6"/>
      <c r="B398" s="9"/>
    </row>
    <row r="399" spans="1:2" ht="15.75" customHeight="1" x14ac:dyDescent="0.2">
      <c r="A399" s="6"/>
      <c r="B399" s="9"/>
    </row>
    <row r="400" spans="1:2" ht="15.75" customHeight="1" x14ac:dyDescent="0.2">
      <c r="A400" s="6"/>
      <c r="B400" s="9"/>
    </row>
    <row r="401" spans="1:2" ht="15.75" customHeight="1" x14ac:dyDescent="0.2">
      <c r="A401" s="6"/>
      <c r="B401" s="9"/>
    </row>
    <row r="402" spans="1:2" ht="15.75" customHeight="1" x14ac:dyDescent="0.2">
      <c r="A402" s="6"/>
      <c r="B402" s="9"/>
    </row>
    <row r="403" spans="1:2" ht="15.75" customHeight="1" x14ac:dyDescent="0.2">
      <c r="A403" s="6"/>
      <c r="B403" s="9"/>
    </row>
    <row r="404" spans="1:2" ht="15.75" customHeight="1" x14ac:dyDescent="0.2">
      <c r="A404" s="6"/>
      <c r="B404" s="9"/>
    </row>
    <row r="405" spans="1:2" ht="15.75" customHeight="1" x14ac:dyDescent="0.2">
      <c r="A405" s="6"/>
      <c r="B405" s="9"/>
    </row>
    <row r="406" spans="1:2" ht="15.75" customHeight="1" x14ac:dyDescent="0.2">
      <c r="A406" s="6"/>
      <c r="B406" s="9"/>
    </row>
    <row r="407" spans="1:2" ht="15.75" customHeight="1" x14ac:dyDescent="0.2">
      <c r="A407" s="6"/>
      <c r="B407" s="9"/>
    </row>
    <row r="408" spans="1:2" ht="15.75" customHeight="1" x14ac:dyDescent="0.2">
      <c r="A408" s="6"/>
      <c r="B408" s="9"/>
    </row>
    <row r="409" spans="1:2" ht="15.75" customHeight="1" x14ac:dyDescent="0.2">
      <c r="A409" s="6"/>
      <c r="B409" s="9"/>
    </row>
    <row r="410" spans="1:2" ht="15.75" customHeight="1" x14ac:dyDescent="0.2">
      <c r="A410" s="6"/>
      <c r="B410" s="9"/>
    </row>
    <row r="411" spans="1:2" ht="15.75" customHeight="1" x14ac:dyDescent="0.2">
      <c r="A411" s="6"/>
      <c r="B411" s="9"/>
    </row>
    <row r="412" spans="1:2" ht="15.75" customHeight="1" x14ac:dyDescent="0.2">
      <c r="A412" s="6"/>
      <c r="B412" s="9"/>
    </row>
    <row r="413" spans="1:2" ht="15.75" customHeight="1" x14ac:dyDescent="0.2">
      <c r="A413" s="6"/>
      <c r="B413" s="9"/>
    </row>
    <row r="414" spans="1:2" ht="15.75" customHeight="1" x14ac:dyDescent="0.2">
      <c r="A414" s="6"/>
      <c r="B414" s="9"/>
    </row>
    <row r="415" spans="1:2" ht="15.75" customHeight="1" x14ac:dyDescent="0.2">
      <c r="A415" s="6"/>
      <c r="B415" s="9"/>
    </row>
    <row r="416" spans="1:2" ht="15.75" customHeight="1" x14ac:dyDescent="0.2">
      <c r="A416" s="6"/>
      <c r="B416" s="9"/>
    </row>
    <row r="417" spans="1:2" ht="15.75" customHeight="1" x14ac:dyDescent="0.2">
      <c r="A417" s="6"/>
      <c r="B417" s="9"/>
    </row>
    <row r="418" spans="1:2" ht="15.75" customHeight="1" x14ac:dyDescent="0.2">
      <c r="A418" s="6"/>
      <c r="B418" s="9"/>
    </row>
    <row r="419" spans="1:2" ht="15.75" customHeight="1" x14ac:dyDescent="0.2">
      <c r="A419" s="6"/>
      <c r="B419" s="9"/>
    </row>
    <row r="420" spans="1:2" ht="15.75" customHeight="1" x14ac:dyDescent="0.2">
      <c r="A420" s="6"/>
      <c r="B420" s="9"/>
    </row>
    <row r="421" spans="1:2" ht="15.75" customHeight="1" x14ac:dyDescent="0.2">
      <c r="A421" s="6"/>
      <c r="B421" s="9"/>
    </row>
    <row r="422" spans="1:2" ht="15.75" customHeight="1" x14ac:dyDescent="0.2">
      <c r="A422" s="6"/>
      <c r="B422" s="9"/>
    </row>
    <row r="423" spans="1:2" ht="15.75" customHeight="1" x14ac:dyDescent="0.2">
      <c r="A423" s="6"/>
      <c r="B423" s="9"/>
    </row>
    <row r="424" spans="1:2" ht="15.75" customHeight="1" x14ac:dyDescent="0.2">
      <c r="A424" s="6"/>
      <c r="B424" s="9"/>
    </row>
    <row r="425" spans="1:2" ht="15.75" customHeight="1" x14ac:dyDescent="0.2">
      <c r="A425" s="6"/>
      <c r="B425" s="9"/>
    </row>
    <row r="426" spans="1:2" ht="15.75" customHeight="1" x14ac:dyDescent="0.2">
      <c r="A426" s="6"/>
      <c r="B426" s="9"/>
    </row>
    <row r="427" spans="1:2" ht="15.75" customHeight="1" x14ac:dyDescent="0.2">
      <c r="A427" s="6"/>
      <c r="B427" s="9"/>
    </row>
    <row r="428" spans="1:2" ht="15.75" customHeight="1" x14ac:dyDescent="0.2">
      <c r="A428" s="6"/>
      <c r="B428" s="9"/>
    </row>
    <row r="429" spans="1:2" ht="15.75" customHeight="1" x14ac:dyDescent="0.2">
      <c r="A429" s="6"/>
      <c r="B429" s="9"/>
    </row>
    <row r="430" spans="1:2" ht="15.75" customHeight="1" x14ac:dyDescent="0.2">
      <c r="A430" s="6"/>
      <c r="B430" s="9"/>
    </row>
    <row r="431" spans="1:2" ht="15.75" customHeight="1" x14ac:dyDescent="0.2">
      <c r="A431" s="6"/>
      <c r="B431" s="9"/>
    </row>
    <row r="432" spans="1:2" ht="15.75" customHeight="1" x14ac:dyDescent="0.2">
      <c r="A432" s="6"/>
      <c r="B432" s="9"/>
    </row>
    <row r="433" spans="1:2" ht="15.75" customHeight="1" x14ac:dyDescent="0.2">
      <c r="A433" s="6"/>
      <c r="B433" s="9"/>
    </row>
    <row r="434" spans="1:2" ht="15.75" customHeight="1" x14ac:dyDescent="0.2">
      <c r="A434" s="6"/>
      <c r="B434" s="9"/>
    </row>
    <row r="435" spans="1:2" ht="15.75" customHeight="1" x14ac:dyDescent="0.2">
      <c r="A435" s="6"/>
      <c r="B435" s="9"/>
    </row>
    <row r="436" spans="1:2" ht="15.75" customHeight="1" x14ac:dyDescent="0.2">
      <c r="A436" s="6"/>
      <c r="B436" s="9"/>
    </row>
    <row r="437" spans="1:2" ht="15.75" customHeight="1" x14ac:dyDescent="0.2">
      <c r="A437" s="6"/>
      <c r="B437" s="9"/>
    </row>
    <row r="438" spans="1:2" ht="15.75" customHeight="1" x14ac:dyDescent="0.2">
      <c r="A438" s="6"/>
      <c r="B438" s="9"/>
    </row>
    <row r="439" spans="1:2" ht="15.75" customHeight="1" x14ac:dyDescent="0.2">
      <c r="A439" s="6"/>
      <c r="B439" s="9"/>
    </row>
    <row r="440" spans="1:2" ht="15.75" customHeight="1" x14ac:dyDescent="0.2">
      <c r="A440" s="6"/>
      <c r="B440" s="9"/>
    </row>
    <row r="441" spans="1:2" ht="15.75" customHeight="1" x14ac:dyDescent="0.2">
      <c r="A441" s="6"/>
      <c r="B441" s="9"/>
    </row>
    <row r="442" spans="1:2" ht="15.75" customHeight="1" x14ac:dyDescent="0.2">
      <c r="A442" s="6"/>
      <c r="B442" s="9"/>
    </row>
    <row r="443" spans="1:2" ht="15.75" customHeight="1" x14ac:dyDescent="0.2">
      <c r="A443" s="6"/>
      <c r="B443" s="9"/>
    </row>
    <row r="444" spans="1:2" ht="15.75" customHeight="1" x14ac:dyDescent="0.2">
      <c r="A444" s="6"/>
      <c r="B444" s="9"/>
    </row>
    <row r="445" spans="1:2" ht="15.75" customHeight="1" x14ac:dyDescent="0.2">
      <c r="A445" s="6"/>
      <c r="B445" s="9"/>
    </row>
    <row r="446" spans="1:2" ht="15.75" customHeight="1" x14ac:dyDescent="0.2">
      <c r="A446" s="6"/>
      <c r="B446" s="9"/>
    </row>
    <row r="447" spans="1:2" ht="15.75" customHeight="1" x14ac:dyDescent="0.2">
      <c r="A447" s="6"/>
      <c r="B447" s="9"/>
    </row>
    <row r="448" spans="1:2" ht="15.75" customHeight="1" x14ac:dyDescent="0.2">
      <c r="A448" s="6"/>
      <c r="B448" s="9"/>
    </row>
    <row r="449" spans="1:2" ht="15.75" customHeight="1" x14ac:dyDescent="0.2">
      <c r="A449" s="6"/>
      <c r="B449" s="9"/>
    </row>
    <row r="450" spans="1:2" ht="15.75" customHeight="1" x14ac:dyDescent="0.2">
      <c r="A450" s="6"/>
      <c r="B450" s="9"/>
    </row>
    <row r="451" spans="1:2" ht="15.75" customHeight="1" x14ac:dyDescent="0.2">
      <c r="A451" s="6"/>
      <c r="B451" s="9"/>
    </row>
    <row r="452" spans="1:2" ht="15.75" customHeight="1" x14ac:dyDescent="0.2">
      <c r="A452" s="6"/>
      <c r="B452" s="9"/>
    </row>
    <row r="453" spans="1:2" ht="15.75" customHeight="1" x14ac:dyDescent="0.2">
      <c r="A453" s="6"/>
      <c r="B453" s="9"/>
    </row>
    <row r="454" spans="1:2" ht="15.75" customHeight="1" x14ac:dyDescent="0.2">
      <c r="A454" s="6"/>
      <c r="B454" s="9"/>
    </row>
    <row r="455" spans="1:2" ht="15.75" customHeight="1" x14ac:dyDescent="0.2">
      <c r="A455" s="6"/>
      <c r="B455" s="9"/>
    </row>
    <row r="456" spans="1:2" ht="15.75" customHeight="1" x14ac:dyDescent="0.2">
      <c r="A456" s="6"/>
      <c r="B456" s="9"/>
    </row>
    <row r="457" spans="1:2" ht="15.75" customHeight="1" x14ac:dyDescent="0.2">
      <c r="A457" s="6"/>
      <c r="B457" s="9"/>
    </row>
    <row r="458" spans="1:2" ht="15.75" customHeight="1" x14ac:dyDescent="0.2">
      <c r="A458" s="6"/>
      <c r="B458" s="9"/>
    </row>
    <row r="459" spans="1:2" ht="15.75" customHeight="1" x14ac:dyDescent="0.2">
      <c r="A459" s="6"/>
      <c r="B459" s="9"/>
    </row>
    <row r="460" spans="1:2" ht="15.75" customHeight="1" x14ac:dyDescent="0.2">
      <c r="A460" s="6"/>
      <c r="B460" s="9"/>
    </row>
    <row r="461" spans="1:2" ht="15.75" customHeight="1" x14ac:dyDescent="0.2">
      <c r="A461" s="6"/>
      <c r="B461" s="9"/>
    </row>
    <row r="462" spans="1:2" ht="15.75" customHeight="1" x14ac:dyDescent="0.2">
      <c r="A462" s="6"/>
      <c r="B462" s="9"/>
    </row>
    <row r="463" spans="1:2" ht="15.75" customHeight="1" x14ac:dyDescent="0.2">
      <c r="A463" s="6"/>
      <c r="B463" s="9"/>
    </row>
    <row r="464" spans="1:2" ht="15.75" customHeight="1" x14ac:dyDescent="0.2">
      <c r="A464" s="6"/>
      <c r="B464" s="9"/>
    </row>
    <row r="465" spans="1:2" ht="15.75" customHeight="1" x14ac:dyDescent="0.2">
      <c r="A465" s="6"/>
      <c r="B465" s="9"/>
    </row>
    <row r="466" spans="1:2" ht="15.75" customHeight="1" x14ac:dyDescent="0.2">
      <c r="A466" s="6"/>
      <c r="B466" s="9"/>
    </row>
    <row r="467" spans="1:2" ht="15.75" customHeight="1" x14ac:dyDescent="0.2">
      <c r="A467" s="6"/>
      <c r="B467" s="9"/>
    </row>
    <row r="468" spans="1:2" ht="15.75" customHeight="1" x14ac:dyDescent="0.2">
      <c r="A468" s="6"/>
      <c r="B468" s="9"/>
    </row>
    <row r="469" spans="1:2" ht="15.75" customHeight="1" x14ac:dyDescent="0.2">
      <c r="A469" s="6"/>
      <c r="B469" s="9"/>
    </row>
    <row r="470" spans="1:2" ht="15.75" customHeight="1" x14ac:dyDescent="0.2">
      <c r="A470" s="6"/>
      <c r="B470" s="9"/>
    </row>
    <row r="471" spans="1:2" ht="15.75" customHeight="1" x14ac:dyDescent="0.2">
      <c r="A471" s="6"/>
      <c r="B471" s="9"/>
    </row>
    <row r="472" spans="1:2" ht="15.75" customHeight="1" x14ac:dyDescent="0.2">
      <c r="A472" s="6"/>
      <c r="B472" s="9"/>
    </row>
    <row r="473" spans="1:2" ht="15.75" customHeight="1" x14ac:dyDescent="0.2">
      <c r="A473" s="6"/>
      <c r="B473" s="9"/>
    </row>
    <row r="474" spans="1:2" ht="15.75" customHeight="1" x14ac:dyDescent="0.2">
      <c r="A474" s="6"/>
      <c r="B474" s="9"/>
    </row>
    <row r="475" spans="1:2" ht="15.75" customHeight="1" x14ac:dyDescent="0.2">
      <c r="A475" s="6"/>
      <c r="B475" s="9"/>
    </row>
    <row r="476" spans="1:2" ht="15.75" customHeight="1" x14ac:dyDescent="0.2">
      <c r="A476" s="6"/>
      <c r="B476" s="9"/>
    </row>
    <row r="477" spans="1:2" ht="15.75" customHeight="1" x14ac:dyDescent="0.2">
      <c r="A477" s="6"/>
      <c r="B477" s="9"/>
    </row>
    <row r="478" spans="1:2" ht="15.75" customHeight="1" x14ac:dyDescent="0.2">
      <c r="A478" s="6"/>
      <c r="B478" s="9"/>
    </row>
    <row r="479" spans="1:2" ht="15.75" customHeight="1" x14ac:dyDescent="0.2">
      <c r="A479" s="6"/>
      <c r="B479" s="9"/>
    </row>
    <row r="480" spans="1:2" ht="15.75" customHeight="1" x14ac:dyDescent="0.2">
      <c r="A480" s="6"/>
      <c r="B480" s="9"/>
    </row>
    <row r="481" spans="1:2" ht="15.75" customHeight="1" x14ac:dyDescent="0.2">
      <c r="A481" s="6"/>
      <c r="B481" s="9"/>
    </row>
    <row r="482" spans="1:2" ht="15.75" customHeight="1" x14ac:dyDescent="0.2">
      <c r="A482" s="6"/>
      <c r="B482" s="9"/>
    </row>
    <row r="483" spans="1:2" ht="15.75" customHeight="1" x14ac:dyDescent="0.2">
      <c r="A483" s="6"/>
      <c r="B483" s="9"/>
    </row>
    <row r="484" spans="1:2" ht="15.75" customHeight="1" x14ac:dyDescent="0.2">
      <c r="A484" s="6"/>
      <c r="B484" s="9"/>
    </row>
    <row r="485" spans="1:2" ht="15.75" customHeight="1" x14ac:dyDescent="0.2">
      <c r="A485" s="6"/>
      <c r="B485" s="9"/>
    </row>
    <row r="486" spans="1:2" ht="15.75" customHeight="1" x14ac:dyDescent="0.2">
      <c r="A486" s="6"/>
      <c r="B486" s="9"/>
    </row>
    <row r="487" spans="1:2" ht="15.75" customHeight="1" x14ac:dyDescent="0.2">
      <c r="A487" s="6"/>
      <c r="B487" s="9"/>
    </row>
    <row r="488" spans="1:2" ht="15.75" customHeight="1" x14ac:dyDescent="0.2">
      <c r="A488" s="6"/>
      <c r="B488" s="9"/>
    </row>
    <row r="489" spans="1:2" ht="15.75" customHeight="1" x14ac:dyDescent="0.2">
      <c r="A489" s="6"/>
      <c r="B489" s="9"/>
    </row>
    <row r="490" spans="1:2" ht="15.75" customHeight="1" x14ac:dyDescent="0.2">
      <c r="A490" s="6"/>
      <c r="B490" s="9"/>
    </row>
    <row r="491" spans="1:2" ht="15.75" customHeight="1" x14ac:dyDescent="0.2">
      <c r="A491" s="6"/>
      <c r="B491" s="9"/>
    </row>
    <row r="492" spans="1:2" ht="15.75" customHeight="1" x14ac:dyDescent="0.2">
      <c r="A492" s="6"/>
      <c r="B492" s="9"/>
    </row>
    <row r="493" spans="1:2" ht="15.75" customHeight="1" x14ac:dyDescent="0.2">
      <c r="A493" s="6"/>
      <c r="B493" s="9"/>
    </row>
    <row r="494" spans="1:2" ht="15.75" customHeight="1" x14ac:dyDescent="0.2">
      <c r="A494" s="6"/>
      <c r="B494" s="9"/>
    </row>
    <row r="495" spans="1:2" ht="15.75" customHeight="1" x14ac:dyDescent="0.2">
      <c r="A495" s="6"/>
      <c r="B495" s="9"/>
    </row>
    <row r="496" spans="1:2" ht="15.75" customHeight="1" x14ac:dyDescent="0.2">
      <c r="A496" s="6"/>
      <c r="B496" s="9"/>
    </row>
    <row r="497" spans="1:2" ht="15.75" customHeight="1" x14ac:dyDescent="0.2">
      <c r="A497" s="6"/>
      <c r="B497" s="9"/>
    </row>
    <row r="498" spans="1:2" ht="15.75" customHeight="1" x14ac:dyDescent="0.2">
      <c r="A498" s="6"/>
      <c r="B498" s="9"/>
    </row>
    <row r="499" spans="1:2" ht="15.75" customHeight="1" x14ac:dyDescent="0.2">
      <c r="A499" s="6"/>
      <c r="B499" s="9"/>
    </row>
    <row r="500" spans="1:2" ht="15.75" customHeight="1" x14ac:dyDescent="0.2">
      <c r="A500" s="6"/>
      <c r="B500" s="9"/>
    </row>
    <row r="501" spans="1:2" ht="15.75" customHeight="1" x14ac:dyDescent="0.2">
      <c r="A501" s="6"/>
      <c r="B501" s="9"/>
    </row>
    <row r="502" spans="1:2" ht="15.75" customHeight="1" x14ac:dyDescent="0.2">
      <c r="A502" s="6"/>
      <c r="B502" s="9"/>
    </row>
    <row r="503" spans="1:2" ht="15.75" customHeight="1" x14ac:dyDescent="0.2">
      <c r="A503" s="6"/>
      <c r="B503" s="9"/>
    </row>
    <row r="504" spans="1:2" ht="15.75" customHeight="1" x14ac:dyDescent="0.2">
      <c r="A504" s="6"/>
      <c r="B504" s="9"/>
    </row>
    <row r="505" spans="1:2" ht="15.75" customHeight="1" x14ac:dyDescent="0.2">
      <c r="A505" s="6"/>
      <c r="B505" s="9"/>
    </row>
    <row r="506" spans="1:2" ht="15.75" customHeight="1" x14ac:dyDescent="0.2">
      <c r="A506" s="6"/>
      <c r="B506" s="9"/>
    </row>
    <row r="507" spans="1:2" ht="15.75" customHeight="1" x14ac:dyDescent="0.2">
      <c r="A507" s="6"/>
      <c r="B507" s="9"/>
    </row>
    <row r="508" spans="1:2" ht="15.75" customHeight="1" x14ac:dyDescent="0.2">
      <c r="A508" s="6"/>
      <c r="B508" s="9"/>
    </row>
    <row r="509" spans="1:2" ht="15.75" customHeight="1" x14ac:dyDescent="0.2">
      <c r="A509" s="6"/>
      <c r="B509" s="9"/>
    </row>
    <row r="510" spans="1:2" ht="15.75" customHeight="1" x14ac:dyDescent="0.2">
      <c r="A510" s="6"/>
      <c r="B510" s="9"/>
    </row>
    <row r="511" spans="1:2" ht="15.75" customHeight="1" x14ac:dyDescent="0.2">
      <c r="A511" s="6"/>
      <c r="B511" s="9"/>
    </row>
    <row r="512" spans="1:2" ht="15.75" customHeight="1" x14ac:dyDescent="0.2">
      <c r="A512" s="6"/>
      <c r="B512" s="9"/>
    </row>
    <row r="513" spans="1:2" ht="15.75" customHeight="1" x14ac:dyDescent="0.2">
      <c r="A513" s="6"/>
      <c r="B513" s="9"/>
    </row>
    <row r="514" spans="1:2" ht="15.75" customHeight="1" x14ac:dyDescent="0.2">
      <c r="A514" s="6"/>
      <c r="B514" s="9"/>
    </row>
    <row r="515" spans="1:2" ht="15.75" customHeight="1" x14ac:dyDescent="0.2">
      <c r="A515" s="6"/>
      <c r="B515" s="9"/>
    </row>
    <row r="516" spans="1:2" ht="15.75" customHeight="1" x14ac:dyDescent="0.2">
      <c r="A516" s="6"/>
      <c r="B516" s="9"/>
    </row>
    <row r="517" spans="1:2" ht="15.75" customHeight="1" x14ac:dyDescent="0.2">
      <c r="A517" s="6"/>
      <c r="B517" s="9"/>
    </row>
    <row r="518" spans="1:2" ht="15.75" customHeight="1" x14ac:dyDescent="0.2">
      <c r="A518" s="6"/>
      <c r="B518" s="9"/>
    </row>
    <row r="519" spans="1:2" ht="15.75" customHeight="1" x14ac:dyDescent="0.2">
      <c r="A519" s="6"/>
      <c r="B519" s="9"/>
    </row>
    <row r="520" spans="1:2" ht="15.75" customHeight="1" x14ac:dyDescent="0.2">
      <c r="A520" s="6"/>
      <c r="B520" s="9"/>
    </row>
    <row r="521" spans="1:2" ht="15.75" customHeight="1" x14ac:dyDescent="0.2">
      <c r="A521" s="6"/>
      <c r="B521" s="9"/>
    </row>
    <row r="522" spans="1:2" ht="15.75" customHeight="1" x14ac:dyDescent="0.2">
      <c r="A522" s="6"/>
      <c r="B522" s="9"/>
    </row>
    <row r="523" spans="1:2" ht="15.75" customHeight="1" x14ac:dyDescent="0.2">
      <c r="A523" s="6"/>
      <c r="B523" s="9"/>
    </row>
    <row r="524" spans="1:2" ht="15.75" customHeight="1" x14ac:dyDescent="0.2">
      <c r="A524" s="6"/>
      <c r="B524" s="9"/>
    </row>
    <row r="525" spans="1:2" ht="15.75" customHeight="1" x14ac:dyDescent="0.2">
      <c r="A525" s="6"/>
      <c r="B525" s="9"/>
    </row>
    <row r="526" spans="1:2" ht="15.75" customHeight="1" x14ac:dyDescent="0.2">
      <c r="A526" s="6"/>
      <c r="B526" s="9"/>
    </row>
    <row r="527" spans="1:2" ht="15.75" customHeight="1" x14ac:dyDescent="0.2">
      <c r="A527" s="6"/>
      <c r="B527" s="9"/>
    </row>
    <row r="528" spans="1:2" ht="15.75" customHeight="1" x14ac:dyDescent="0.2">
      <c r="A528" s="6"/>
      <c r="B528" s="9"/>
    </row>
    <row r="529" spans="1:2" ht="15.75" customHeight="1" x14ac:dyDescent="0.2">
      <c r="A529" s="6"/>
      <c r="B529" s="9"/>
    </row>
    <row r="530" spans="1:2" ht="15.75" customHeight="1" x14ac:dyDescent="0.2">
      <c r="A530" s="6"/>
      <c r="B530" s="9"/>
    </row>
    <row r="531" spans="1:2" ht="15.75" customHeight="1" x14ac:dyDescent="0.2">
      <c r="A531" s="6"/>
      <c r="B531" s="9"/>
    </row>
    <row r="532" spans="1:2" ht="15.75" customHeight="1" x14ac:dyDescent="0.2">
      <c r="A532" s="6"/>
      <c r="B532" s="9"/>
    </row>
    <row r="533" spans="1:2" ht="15.75" customHeight="1" x14ac:dyDescent="0.2">
      <c r="A533" s="6"/>
      <c r="B533" s="9"/>
    </row>
    <row r="534" spans="1:2" ht="15.75" customHeight="1" x14ac:dyDescent="0.2">
      <c r="A534" s="6"/>
      <c r="B534" s="9"/>
    </row>
    <row r="535" spans="1:2" ht="15.75" customHeight="1" x14ac:dyDescent="0.2">
      <c r="A535" s="6"/>
      <c r="B535" s="9"/>
    </row>
    <row r="536" spans="1:2" ht="15.75" customHeight="1" x14ac:dyDescent="0.2">
      <c r="A536" s="6"/>
      <c r="B536" s="9"/>
    </row>
    <row r="537" spans="1:2" ht="15.75" customHeight="1" x14ac:dyDescent="0.2">
      <c r="A537" s="6"/>
      <c r="B537" s="9"/>
    </row>
    <row r="538" spans="1:2" ht="15.75" customHeight="1" x14ac:dyDescent="0.2">
      <c r="A538" s="6"/>
      <c r="B538" s="9"/>
    </row>
    <row r="539" spans="1:2" ht="15.75" customHeight="1" x14ac:dyDescent="0.2">
      <c r="A539" s="6"/>
      <c r="B539" s="9"/>
    </row>
    <row r="540" spans="1:2" ht="15.75" customHeight="1" x14ac:dyDescent="0.2">
      <c r="A540" s="6"/>
      <c r="B540" s="9"/>
    </row>
    <row r="541" spans="1:2" ht="15.75" customHeight="1" x14ac:dyDescent="0.2">
      <c r="A541" s="6"/>
      <c r="B541" s="9"/>
    </row>
    <row r="542" spans="1:2" ht="15.75" customHeight="1" x14ac:dyDescent="0.2">
      <c r="A542" s="6"/>
      <c r="B542" s="9"/>
    </row>
    <row r="543" spans="1:2" ht="15.75" customHeight="1" x14ac:dyDescent="0.2">
      <c r="A543" s="6"/>
      <c r="B543" s="9"/>
    </row>
    <row r="544" spans="1:2" ht="15.75" customHeight="1" x14ac:dyDescent="0.2">
      <c r="A544" s="6"/>
      <c r="B544" s="9"/>
    </row>
    <row r="545" spans="1:2" ht="15.75" customHeight="1" x14ac:dyDescent="0.2">
      <c r="A545" s="6"/>
      <c r="B545" s="9"/>
    </row>
    <row r="546" spans="1:2" ht="15.75" customHeight="1" x14ac:dyDescent="0.2">
      <c r="A546" s="6"/>
      <c r="B546" s="9"/>
    </row>
    <row r="547" spans="1:2" ht="15.75" customHeight="1" x14ac:dyDescent="0.2">
      <c r="A547" s="6"/>
      <c r="B547" s="9"/>
    </row>
    <row r="548" spans="1:2" ht="15.75" customHeight="1" x14ac:dyDescent="0.2">
      <c r="A548" s="6"/>
      <c r="B548" s="9"/>
    </row>
    <row r="549" spans="1:2" ht="15.75" customHeight="1" x14ac:dyDescent="0.2">
      <c r="A549" s="6"/>
      <c r="B549" s="9"/>
    </row>
    <row r="550" spans="1:2" ht="15.75" customHeight="1" x14ac:dyDescent="0.2">
      <c r="A550" s="6"/>
      <c r="B550" s="9"/>
    </row>
    <row r="551" spans="1:2" ht="15.75" customHeight="1" x14ac:dyDescent="0.2">
      <c r="A551" s="6"/>
      <c r="B551" s="9"/>
    </row>
    <row r="552" spans="1:2" ht="15.75" customHeight="1" x14ac:dyDescent="0.2">
      <c r="A552" s="6"/>
      <c r="B552" s="9"/>
    </row>
    <row r="553" spans="1:2" ht="15.75" customHeight="1" x14ac:dyDescent="0.2">
      <c r="A553" s="6"/>
      <c r="B553" s="9"/>
    </row>
    <row r="554" spans="1:2" ht="15.75" customHeight="1" x14ac:dyDescent="0.2">
      <c r="A554" s="6"/>
      <c r="B554" s="9"/>
    </row>
    <row r="555" spans="1:2" ht="15.75" customHeight="1" x14ac:dyDescent="0.2">
      <c r="A555" s="6"/>
      <c r="B555" s="9"/>
    </row>
    <row r="556" spans="1:2" ht="15.75" customHeight="1" x14ac:dyDescent="0.2">
      <c r="A556" s="6"/>
      <c r="B556" s="9"/>
    </row>
    <row r="557" spans="1:2" ht="15.75" customHeight="1" x14ac:dyDescent="0.2">
      <c r="A557" s="6"/>
      <c r="B557" s="9"/>
    </row>
    <row r="558" spans="1:2" ht="15.75" customHeight="1" x14ac:dyDescent="0.2">
      <c r="A558" s="6"/>
      <c r="B558" s="9"/>
    </row>
    <row r="559" spans="1:2" ht="15.75" customHeight="1" x14ac:dyDescent="0.2">
      <c r="A559" s="6"/>
      <c r="B559" s="9"/>
    </row>
    <row r="560" spans="1:2" ht="15.75" customHeight="1" x14ac:dyDescent="0.2">
      <c r="A560" s="6"/>
      <c r="B560" s="9"/>
    </row>
    <row r="561" spans="1:2" ht="15.75" customHeight="1" x14ac:dyDescent="0.2">
      <c r="A561" s="6"/>
      <c r="B561" s="9"/>
    </row>
    <row r="562" spans="1:2" ht="15.75" customHeight="1" x14ac:dyDescent="0.2">
      <c r="A562" s="6"/>
      <c r="B562" s="9"/>
    </row>
    <row r="563" spans="1:2" ht="15.75" customHeight="1" x14ac:dyDescent="0.2">
      <c r="A563" s="6"/>
      <c r="B563" s="9"/>
    </row>
    <row r="564" spans="1:2" ht="15.75" customHeight="1" x14ac:dyDescent="0.2">
      <c r="A564" s="6"/>
      <c r="B564" s="9"/>
    </row>
    <row r="565" spans="1:2" ht="15.75" customHeight="1" x14ac:dyDescent="0.2">
      <c r="A565" s="6"/>
      <c r="B565" s="9"/>
    </row>
    <row r="566" spans="1:2" ht="15.75" customHeight="1" x14ac:dyDescent="0.2">
      <c r="A566" s="6"/>
      <c r="B566" s="9"/>
    </row>
    <row r="567" spans="1:2" ht="15.75" customHeight="1" x14ac:dyDescent="0.2">
      <c r="A567" s="6"/>
      <c r="B567" s="9"/>
    </row>
    <row r="568" spans="1:2" ht="15.75" customHeight="1" x14ac:dyDescent="0.2">
      <c r="A568" s="6"/>
      <c r="B568" s="9"/>
    </row>
    <row r="569" spans="1:2" ht="15.75" customHeight="1" x14ac:dyDescent="0.2">
      <c r="A569" s="6"/>
      <c r="B569" s="9"/>
    </row>
    <row r="570" spans="1:2" ht="15.75" customHeight="1" x14ac:dyDescent="0.2">
      <c r="A570" s="6"/>
      <c r="B570" s="9"/>
    </row>
    <row r="571" spans="1:2" ht="15.75" customHeight="1" x14ac:dyDescent="0.2">
      <c r="A571" s="6"/>
      <c r="B571" s="9"/>
    </row>
    <row r="572" spans="1:2" ht="15.75" customHeight="1" x14ac:dyDescent="0.2">
      <c r="A572" s="6"/>
      <c r="B572" s="9"/>
    </row>
    <row r="573" spans="1:2" ht="15.75" customHeight="1" x14ac:dyDescent="0.2">
      <c r="A573" s="6"/>
      <c r="B573" s="9"/>
    </row>
    <row r="574" spans="1:2" ht="15.75" customHeight="1" x14ac:dyDescent="0.2">
      <c r="A574" s="6"/>
      <c r="B574" s="9"/>
    </row>
    <row r="575" spans="1:2" ht="15.75" customHeight="1" x14ac:dyDescent="0.2">
      <c r="A575" s="6"/>
      <c r="B575" s="9"/>
    </row>
    <row r="576" spans="1:2" ht="15.75" customHeight="1" x14ac:dyDescent="0.2">
      <c r="A576" s="6"/>
      <c r="B576" s="9"/>
    </row>
    <row r="577" spans="1:2" ht="15.75" customHeight="1" x14ac:dyDescent="0.2">
      <c r="A577" s="6"/>
      <c r="B577" s="9"/>
    </row>
    <row r="578" spans="1:2" ht="15.75" customHeight="1" x14ac:dyDescent="0.2">
      <c r="A578" s="6"/>
      <c r="B578" s="9"/>
    </row>
    <row r="579" spans="1:2" ht="15.75" customHeight="1" x14ac:dyDescent="0.2">
      <c r="A579" s="6"/>
      <c r="B579" s="9"/>
    </row>
    <row r="580" spans="1:2" ht="15.75" customHeight="1" x14ac:dyDescent="0.2">
      <c r="A580" s="6"/>
      <c r="B580" s="9"/>
    </row>
    <row r="581" spans="1:2" ht="15.75" customHeight="1" x14ac:dyDescent="0.2">
      <c r="A581" s="6"/>
      <c r="B581" s="9"/>
    </row>
    <row r="582" spans="1:2" ht="15.75" customHeight="1" x14ac:dyDescent="0.2">
      <c r="A582" s="6"/>
      <c r="B582" s="9"/>
    </row>
    <row r="583" spans="1:2" ht="15.75" customHeight="1" x14ac:dyDescent="0.2">
      <c r="A583" s="6"/>
      <c r="B583" s="9"/>
    </row>
    <row r="584" spans="1:2" ht="15.75" customHeight="1" x14ac:dyDescent="0.2">
      <c r="A584" s="6"/>
      <c r="B584" s="9"/>
    </row>
    <row r="585" spans="1:2" ht="15.75" customHeight="1" x14ac:dyDescent="0.2">
      <c r="A585" s="6"/>
      <c r="B585" s="9"/>
    </row>
    <row r="586" spans="1:2" ht="15.75" customHeight="1" x14ac:dyDescent="0.2">
      <c r="A586" s="6"/>
      <c r="B586" s="9"/>
    </row>
    <row r="587" spans="1:2" ht="15.75" customHeight="1" x14ac:dyDescent="0.2">
      <c r="A587" s="6"/>
      <c r="B587" s="9"/>
    </row>
    <row r="588" spans="1:2" ht="15.75" customHeight="1" x14ac:dyDescent="0.2">
      <c r="A588" s="6"/>
      <c r="B588" s="9"/>
    </row>
    <row r="589" spans="1:2" ht="15.75" customHeight="1" x14ac:dyDescent="0.2">
      <c r="A589" s="6"/>
      <c r="B589" s="9"/>
    </row>
    <row r="590" spans="1:2" ht="15.75" customHeight="1" x14ac:dyDescent="0.2">
      <c r="A590" s="6"/>
      <c r="B590" s="9"/>
    </row>
    <row r="591" spans="1:2" ht="15.75" customHeight="1" x14ac:dyDescent="0.2">
      <c r="A591" s="6"/>
      <c r="B591" s="9"/>
    </row>
    <row r="592" spans="1:2" ht="15.75" customHeight="1" x14ac:dyDescent="0.2">
      <c r="A592" s="6"/>
      <c r="B592" s="9"/>
    </row>
    <row r="593" spans="1:2" ht="15.75" customHeight="1" x14ac:dyDescent="0.2">
      <c r="A593" s="6"/>
      <c r="B593" s="9"/>
    </row>
    <row r="594" spans="1:2" ht="15.75" customHeight="1" x14ac:dyDescent="0.2">
      <c r="A594" s="6"/>
      <c r="B594" s="9"/>
    </row>
    <row r="595" spans="1:2" ht="15.75" customHeight="1" x14ac:dyDescent="0.2">
      <c r="A595" s="6"/>
      <c r="B595" s="9"/>
    </row>
    <row r="596" spans="1:2" ht="15.75" customHeight="1" x14ac:dyDescent="0.2">
      <c r="A596" s="6"/>
      <c r="B596" s="9"/>
    </row>
    <row r="597" spans="1:2" ht="15.75" customHeight="1" x14ac:dyDescent="0.2">
      <c r="A597" s="6"/>
      <c r="B597" s="9"/>
    </row>
    <row r="598" spans="1:2" ht="15.75" customHeight="1" x14ac:dyDescent="0.2">
      <c r="A598" s="6"/>
      <c r="B598" s="9"/>
    </row>
    <row r="599" spans="1:2" ht="15.75" customHeight="1" x14ac:dyDescent="0.2">
      <c r="A599" s="6"/>
      <c r="B599" s="9"/>
    </row>
    <row r="600" spans="1:2" ht="15.75" customHeight="1" x14ac:dyDescent="0.2">
      <c r="A600" s="6"/>
      <c r="B600" s="9"/>
    </row>
    <row r="601" spans="1:2" ht="15.75" customHeight="1" x14ac:dyDescent="0.2">
      <c r="A601" s="6"/>
      <c r="B601" s="9"/>
    </row>
    <row r="602" spans="1:2" ht="15.75" customHeight="1" x14ac:dyDescent="0.2">
      <c r="A602" s="6"/>
      <c r="B602" s="9"/>
    </row>
    <row r="603" spans="1:2" ht="15.75" customHeight="1" x14ac:dyDescent="0.2">
      <c r="A603" s="6"/>
      <c r="B603" s="9"/>
    </row>
    <row r="604" spans="1:2" ht="15.75" customHeight="1" x14ac:dyDescent="0.2">
      <c r="A604" s="6"/>
      <c r="B604" s="9"/>
    </row>
    <row r="605" spans="1:2" ht="15.75" customHeight="1" x14ac:dyDescent="0.2">
      <c r="A605" s="6"/>
      <c r="B605" s="9"/>
    </row>
    <row r="606" spans="1:2" ht="15.75" customHeight="1" x14ac:dyDescent="0.2">
      <c r="A606" s="6"/>
      <c r="B606" s="9"/>
    </row>
    <row r="607" spans="1:2" ht="15.75" customHeight="1" x14ac:dyDescent="0.2">
      <c r="A607" s="6"/>
      <c r="B607" s="9"/>
    </row>
    <row r="608" spans="1:2" ht="15.75" customHeight="1" x14ac:dyDescent="0.2">
      <c r="A608" s="6"/>
      <c r="B608" s="9"/>
    </row>
    <row r="609" spans="1:2" ht="15.75" customHeight="1" x14ac:dyDescent="0.2">
      <c r="A609" s="6"/>
      <c r="B609" s="9"/>
    </row>
    <row r="610" spans="1:2" ht="15.75" customHeight="1" x14ac:dyDescent="0.2">
      <c r="A610" s="6"/>
      <c r="B610" s="9"/>
    </row>
    <row r="611" spans="1:2" ht="15.75" customHeight="1" x14ac:dyDescent="0.2">
      <c r="A611" s="6"/>
      <c r="B611" s="9"/>
    </row>
    <row r="612" spans="1:2" ht="15.75" customHeight="1" x14ac:dyDescent="0.2">
      <c r="A612" s="6"/>
      <c r="B612" s="9"/>
    </row>
    <row r="613" spans="1:2" ht="15.75" customHeight="1" x14ac:dyDescent="0.2">
      <c r="A613" s="6"/>
      <c r="B613" s="9"/>
    </row>
    <row r="614" spans="1:2" ht="15.75" customHeight="1" x14ac:dyDescent="0.2">
      <c r="A614" s="6"/>
      <c r="B614" s="9"/>
    </row>
    <row r="615" spans="1:2" ht="15.75" customHeight="1" x14ac:dyDescent="0.2">
      <c r="A615" s="6"/>
      <c r="B615" s="9"/>
    </row>
    <row r="616" spans="1:2" ht="15.75" customHeight="1" x14ac:dyDescent="0.2">
      <c r="A616" s="6"/>
      <c r="B616" s="9"/>
    </row>
    <row r="617" spans="1:2" ht="15.75" customHeight="1" x14ac:dyDescent="0.2">
      <c r="A617" s="6"/>
      <c r="B617" s="9"/>
    </row>
    <row r="618" spans="1:2" ht="15.75" customHeight="1" x14ac:dyDescent="0.2">
      <c r="A618" s="6"/>
      <c r="B618" s="9"/>
    </row>
    <row r="619" spans="1:2" ht="15.75" customHeight="1" x14ac:dyDescent="0.2">
      <c r="A619" s="6"/>
      <c r="B619" s="9"/>
    </row>
    <row r="620" spans="1:2" ht="15.75" customHeight="1" x14ac:dyDescent="0.2">
      <c r="A620" s="6"/>
      <c r="B620" s="9"/>
    </row>
    <row r="621" spans="1:2" ht="15.75" customHeight="1" x14ac:dyDescent="0.2">
      <c r="A621" s="6"/>
      <c r="B621" s="9"/>
    </row>
    <row r="622" spans="1:2" ht="15.75" customHeight="1" x14ac:dyDescent="0.2">
      <c r="A622" s="6"/>
      <c r="B622" s="9"/>
    </row>
    <row r="623" spans="1:2" ht="15.75" customHeight="1" x14ac:dyDescent="0.2">
      <c r="A623" s="6"/>
      <c r="B623" s="9"/>
    </row>
    <row r="624" spans="1:2" ht="15.75" customHeight="1" x14ac:dyDescent="0.2">
      <c r="A624" s="6"/>
      <c r="B624" s="9"/>
    </row>
    <row r="625" spans="1:2" ht="15.75" customHeight="1" x14ac:dyDescent="0.2">
      <c r="A625" s="6"/>
      <c r="B625" s="9"/>
    </row>
    <row r="626" spans="1:2" ht="15.75" customHeight="1" x14ac:dyDescent="0.2">
      <c r="A626" s="6"/>
      <c r="B626" s="9"/>
    </row>
    <row r="627" spans="1:2" ht="15.75" customHeight="1" x14ac:dyDescent="0.2">
      <c r="A627" s="6"/>
      <c r="B627" s="9"/>
    </row>
    <row r="628" spans="1:2" ht="15.75" customHeight="1" x14ac:dyDescent="0.2">
      <c r="A628" s="6"/>
      <c r="B628" s="9"/>
    </row>
    <row r="629" spans="1:2" ht="15.75" customHeight="1" x14ac:dyDescent="0.2">
      <c r="A629" s="6"/>
      <c r="B629" s="9"/>
    </row>
    <row r="630" spans="1:2" ht="15.75" customHeight="1" x14ac:dyDescent="0.2">
      <c r="A630" s="6"/>
      <c r="B630" s="9"/>
    </row>
    <row r="631" spans="1:2" ht="15.75" customHeight="1" x14ac:dyDescent="0.2">
      <c r="A631" s="6"/>
      <c r="B631" s="9"/>
    </row>
    <row r="632" spans="1:2" ht="15.75" customHeight="1" x14ac:dyDescent="0.2">
      <c r="A632" s="6"/>
      <c r="B632" s="9"/>
    </row>
    <row r="633" spans="1:2" ht="15.75" customHeight="1" x14ac:dyDescent="0.2">
      <c r="A633" s="6"/>
      <c r="B633" s="9"/>
    </row>
    <row r="634" spans="1:2" ht="15.75" customHeight="1" x14ac:dyDescent="0.2">
      <c r="A634" s="6"/>
      <c r="B634" s="9"/>
    </row>
    <row r="635" spans="1:2" ht="15.75" customHeight="1" x14ac:dyDescent="0.2">
      <c r="A635" s="6"/>
      <c r="B635" s="9"/>
    </row>
    <row r="636" spans="1:2" ht="15.75" customHeight="1" x14ac:dyDescent="0.2">
      <c r="A636" s="6"/>
      <c r="B636" s="9"/>
    </row>
    <row r="637" spans="1:2" ht="15.75" customHeight="1" x14ac:dyDescent="0.2">
      <c r="A637" s="6"/>
      <c r="B637" s="9"/>
    </row>
    <row r="638" spans="1:2" ht="15.75" customHeight="1" x14ac:dyDescent="0.2">
      <c r="A638" s="6"/>
      <c r="B638" s="9"/>
    </row>
    <row r="639" spans="1:2" ht="15.75" customHeight="1" x14ac:dyDescent="0.2">
      <c r="A639" s="6"/>
      <c r="B639" s="9"/>
    </row>
    <row r="640" spans="1:2" ht="15.75" customHeight="1" x14ac:dyDescent="0.2">
      <c r="A640" s="6"/>
      <c r="B640" s="9"/>
    </row>
    <row r="641" spans="1:2" ht="15.75" customHeight="1" x14ac:dyDescent="0.2">
      <c r="A641" s="6"/>
      <c r="B641" s="9"/>
    </row>
    <row r="642" spans="1:2" ht="15.75" customHeight="1" x14ac:dyDescent="0.2">
      <c r="A642" s="6"/>
      <c r="B642" s="9"/>
    </row>
    <row r="643" spans="1:2" ht="15.75" customHeight="1" x14ac:dyDescent="0.2">
      <c r="A643" s="6"/>
      <c r="B643" s="9"/>
    </row>
    <row r="644" spans="1:2" ht="15.75" customHeight="1" x14ac:dyDescent="0.2">
      <c r="A644" s="6"/>
      <c r="B644" s="9"/>
    </row>
    <row r="645" spans="1:2" ht="15.75" customHeight="1" x14ac:dyDescent="0.2">
      <c r="A645" s="6"/>
      <c r="B645" s="9"/>
    </row>
    <row r="646" spans="1:2" ht="15.75" customHeight="1" x14ac:dyDescent="0.2">
      <c r="A646" s="6"/>
      <c r="B646" s="9"/>
    </row>
    <row r="647" spans="1:2" ht="15.75" customHeight="1" x14ac:dyDescent="0.2">
      <c r="A647" s="6"/>
      <c r="B647" s="9"/>
    </row>
    <row r="648" spans="1:2" ht="15.75" customHeight="1" x14ac:dyDescent="0.2">
      <c r="A648" s="6"/>
      <c r="B648" s="9"/>
    </row>
    <row r="649" spans="1:2" ht="15.75" customHeight="1" x14ac:dyDescent="0.2">
      <c r="A649" s="6"/>
      <c r="B649" s="9"/>
    </row>
    <row r="650" spans="1:2" ht="15.75" customHeight="1" x14ac:dyDescent="0.2">
      <c r="A650" s="6"/>
      <c r="B650" s="9"/>
    </row>
    <row r="651" spans="1:2" ht="15.75" customHeight="1" x14ac:dyDescent="0.2">
      <c r="A651" s="6"/>
      <c r="B651" s="9"/>
    </row>
    <row r="652" spans="1:2" ht="15.75" customHeight="1" x14ac:dyDescent="0.2">
      <c r="A652" s="6"/>
      <c r="B652" s="9"/>
    </row>
    <row r="653" spans="1:2" ht="15.75" customHeight="1" x14ac:dyDescent="0.2">
      <c r="A653" s="6"/>
      <c r="B653" s="9"/>
    </row>
    <row r="654" spans="1:2" ht="15.75" customHeight="1" x14ac:dyDescent="0.2">
      <c r="A654" s="6"/>
      <c r="B654" s="9"/>
    </row>
    <row r="655" spans="1:2" ht="15.75" customHeight="1" x14ac:dyDescent="0.2">
      <c r="A655" s="6"/>
      <c r="B655" s="9"/>
    </row>
    <row r="656" spans="1:2" ht="15.75" customHeight="1" x14ac:dyDescent="0.2">
      <c r="A656" s="6"/>
      <c r="B656" s="9"/>
    </row>
    <row r="657" spans="1:2" ht="15.75" customHeight="1" x14ac:dyDescent="0.2">
      <c r="A657" s="6"/>
      <c r="B657" s="9"/>
    </row>
    <row r="658" spans="1:2" ht="15.75" customHeight="1" x14ac:dyDescent="0.2">
      <c r="A658" s="6"/>
      <c r="B658" s="9"/>
    </row>
    <row r="659" spans="1:2" ht="15.75" customHeight="1" x14ac:dyDescent="0.2">
      <c r="A659" s="6"/>
      <c r="B659" s="9"/>
    </row>
    <row r="660" spans="1:2" ht="15.75" customHeight="1" x14ac:dyDescent="0.2">
      <c r="A660" s="6"/>
      <c r="B660" s="9"/>
    </row>
    <row r="661" spans="1:2" ht="15.75" customHeight="1" x14ac:dyDescent="0.2">
      <c r="A661" s="6"/>
      <c r="B661" s="9"/>
    </row>
    <row r="662" spans="1:2" ht="15.75" customHeight="1" x14ac:dyDescent="0.2">
      <c r="A662" s="6"/>
      <c r="B662" s="9"/>
    </row>
    <row r="663" spans="1:2" ht="15.75" customHeight="1" x14ac:dyDescent="0.2">
      <c r="A663" s="6"/>
      <c r="B663" s="9"/>
    </row>
    <row r="664" spans="1:2" ht="15.75" customHeight="1" x14ac:dyDescent="0.2">
      <c r="A664" s="6"/>
      <c r="B664" s="9"/>
    </row>
    <row r="665" spans="1:2" ht="15.75" customHeight="1" x14ac:dyDescent="0.2">
      <c r="A665" s="6"/>
      <c r="B665" s="9"/>
    </row>
    <row r="666" spans="1:2" ht="15.75" customHeight="1" x14ac:dyDescent="0.2">
      <c r="A666" s="6"/>
      <c r="B666" s="9"/>
    </row>
    <row r="667" spans="1:2" ht="15.75" customHeight="1" x14ac:dyDescent="0.2">
      <c r="A667" s="6"/>
      <c r="B667" s="9"/>
    </row>
    <row r="668" spans="1:2" ht="15.75" customHeight="1" x14ac:dyDescent="0.2">
      <c r="A668" s="6"/>
      <c r="B668" s="9"/>
    </row>
    <row r="669" spans="1:2" ht="15.75" customHeight="1" x14ac:dyDescent="0.2">
      <c r="A669" s="6"/>
      <c r="B669" s="9"/>
    </row>
    <row r="670" spans="1:2" ht="15.75" customHeight="1" x14ac:dyDescent="0.2">
      <c r="A670" s="6"/>
      <c r="B670" s="9"/>
    </row>
    <row r="671" spans="1:2" ht="15.75" customHeight="1" x14ac:dyDescent="0.2">
      <c r="A671" s="6"/>
      <c r="B671" s="9"/>
    </row>
    <row r="672" spans="1:2" ht="15.75" customHeight="1" x14ac:dyDescent="0.2">
      <c r="A672" s="6"/>
      <c r="B672" s="9"/>
    </row>
    <row r="673" spans="1:2" ht="15.75" customHeight="1" x14ac:dyDescent="0.2">
      <c r="A673" s="6"/>
      <c r="B673" s="9"/>
    </row>
    <row r="674" spans="1:2" ht="15.75" customHeight="1" x14ac:dyDescent="0.2">
      <c r="A674" s="6"/>
      <c r="B674" s="9"/>
    </row>
    <row r="675" spans="1:2" ht="15.75" customHeight="1" x14ac:dyDescent="0.2">
      <c r="A675" s="6"/>
      <c r="B675" s="9"/>
    </row>
    <row r="676" spans="1:2" ht="15.75" customHeight="1" x14ac:dyDescent="0.2">
      <c r="A676" s="6"/>
      <c r="B676" s="9"/>
    </row>
    <row r="677" spans="1:2" ht="15.75" customHeight="1" x14ac:dyDescent="0.2">
      <c r="A677" s="6"/>
      <c r="B677" s="9"/>
    </row>
    <row r="678" spans="1:2" ht="15.75" customHeight="1" x14ac:dyDescent="0.2">
      <c r="A678" s="6"/>
      <c r="B678" s="9"/>
    </row>
    <row r="679" spans="1:2" ht="15.75" customHeight="1" x14ac:dyDescent="0.2">
      <c r="A679" s="6"/>
      <c r="B679" s="9"/>
    </row>
    <row r="680" spans="1:2" ht="15.75" customHeight="1" x14ac:dyDescent="0.2">
      <c r="A680" s="6"/>
      <c r="B680" s="9"/>
    </row>
    <row r="681" spans="1:2" ht="15.75" customHeight="1" x14ac:dyDescent="0.2">
      <c r="A681" s="6"/>
      <c r="B681" s="9"/>
    </row>
    <row r="682" spans="1:2" ht="15.75" customHeight="1" x14ac:dyDescent="0.2">
      <c r="A682" s="6"/>
      <c r="B682" s="9"/>
    </row>
    <row r="683" spans="1:2" ht="15.75" customHeight="1" x14ac:dyDescent="0.2">
      <c r="A683" s="6"/>
      <c r="B683" s="9"/>
    </row>
    <row r="684" spans="1:2" ht="15.75" customHeight="1" x14ac:dyDescent="0.2">
      <c r="A684" s="6"/>
      <c r="B684" s="9"/>
    </row>
    <row r="685" spans="1:2" ht="15.75" customHeight="1" x14ac:dyDescent="0.2">
      <c r="A685" s="6"/>
      <c r="B685" s="9"/>
    </row>
    <row r="686" spans="1:2" ht="15.75" customHeight="1" x14ac:dyDescent="0.2">
      <c r="A686" s="6"/>
      <c r="B686" s="9"/>
    </row>
    <row r="687" spans="1:2" ht="15.75" customHeight="1" x14ac:dyDescent="0.2">
      <c r="A687" s="6"/>
      <c r="B687" s="9"/>
    </row>
    <row r="688" spans="1:2" ht="15.75" customHeight="1" x14ac:dyDescent="0.2">
      <c r="A688" s="6"/>
      <c r="B688" s="9"/>
    </row>
    <row r="689" spans="1:2" ht="15.75" customHeight="1" x14ac:dyDescent="0.2">
      <c r="A689" s="6"/>
      <c r="B689" s="9"/>
    </row>
    <row r="690" spans="1:2" ht="15.75" customHeight="1" x14ac:dyDescent="0.2">
      <c r="A690" s="6"/>
      <c r="B690" s="9"/>
    </row>
    <row r="691" spans="1:2" ht="15.75" customHeight="1" x14ac:dyDescent="0.2">
      <c r="A691" s="6"/>
      <c r="B691" s="9"/>
    </row>
    <row r="692" spans="1:2" ht="15.75" customHeight="1" x14ac:dyDescent="0.2">
      <c r="A692" s="6"/>
      <c r="B692" s="9"/>
    </row>
    <row r="693" spans="1:2" ht="15.75" customHeight="1" x14ac:dyDescent="0.2">
      <c r="A693" s="6"/>
      <c r="B693" s="9"/>
    </row>
    <row r="694" spans="1:2" ht="15.75" customHeight="1" x14ac:dyDescent="0.2">
      <c r="A694" s="6"/>
      <c r="B694" s="9"/>
    </row>
    <row r="695" spans="1:2" ht="15.75" customHeight="1" x14ac:dyDescent="0.2">
      <c r="A695" s="6"/>
      <c r="B695" s="9"/>
    </row>
    <row r="696" spans="1:2" ht="15.75" customHeight="1" x14ac:dyDescent="0.2">
      <c r="A696" s="6"/>
      <c r="B696" s="9"/>
    </row>
    <row r="697" spans="1:2" ht="15.75" customHeight="1" x14ac:dyDescent="0.2">
      <c r="A697" s="6"/>
      <c r="B697" s="9"/>
    </row>
    <row r="698" spans="1:2" ht="15.75" customHeight="1" x14ac:dyDescent="0.2">
      <c r="A698" s="6"/>
      <c r="B698" s="9"/>
    </row>
    <row r="699" spans="1:2" ht="15.75" customHeight="1" x14ac:dyDescent="0.2">
      <c r="A699" s="6"/>
      <c r="B699" s="9"/>
    </row>
    <row r="700" spans="1:2" ht="15.75" customHeight="1" x14ac:dyDescent="0.2">
      <c r="A700" s="6"/>
      <c r="B700" s="9"/>
    </row>
    <row r="701" spans="1:2" ht="15.75" customHeight="1" x14ac:dyDescent="0.2">
      <c r="A701" s="6"/>
      <c r="B701" s="9"/>
    </row>
    <row r="702" spans="1:2" ht="15.75" customHeight="1" x14ac:dyDescent="0.2">
      <c r="A702" s="6"/>
      <c r="B702" s="9"/>
    </row>
    <row r="703" spans="1:2" ht="15.75" customHeight="1" x14ac:dyDescent="0.2">
      <c r="A703" s="6"/>
      <c r="B703" s="9"/>
    </row>
    <row r="704" spans="1:2" ht="15.75" customHeight="1" x14ac:dyDescent="0.2">
      <c r="A704" s="6"/>
      <c r="B704" s="9"/>
    </row>
    <row r="705" spans="1:2" ht="15.75" customHeight="1" x14ac:dyDescent="0.2">
      <c r="A705" s="6"/>
      <c r="B705" s="9"/>
    </row>
    <row r="706" spans="1:2" ht="15.75" customHeight="1" x14ac:dyDescent="0.2">
      <c r="A706" s="6"/>
      <c r="B706" s="9"/>
    </row>
    <row r="707" spans="1:2" ht="15.75" customHeight="1" x14ac:dyDescent="0.2">
      <c r="A707" s="6"/>
      <c r="B707" s="9"/>
    </row>
    <row r="708" spans="1:2" ht="15.75" customHeight="1" x14ac:dyDescent="0.2">
      <c r="A708" s="6"/>
      <c r="B708" s="9"/>
    </row>
    <row r="709" spans="1:2" ht="15.75" customHeight="1" x14ac:dyDescent="0.2">
      <c r="A709" s="6"/>
      <c r="B709" s="9"/>
    </row>
    <row r="710" spans="1:2" ht="15.75" customHeight="1" x14ac:dyDescent="0.2">
      <c r="A710" s="6"/>
      <c r="B710" s="9"/>
    </row>
    <row r="711" spans="1:2" ht="15.75" customHeight="1" x14ac:dyDescent="0.2">
      <c r="A711" s="6"/>
      <c r="B711" s="9"/>
    </row>
    <row r="712" spans="1:2" ht="15.75" customHeight="1" x14ac:dyDescent="0.2">
      <c r="A712" s="6"/>
      <c r="B712" s="9"/>
    </row>
    <row r="713" spans="1:2" ht="15.75" customHeight="1" x14ac:dyDescent="0.2">
      <c r="A713" s="6"/>
      <c r="B713" s="9"/>
    </row>
    <row r="714" spans="1:2" ht="15.75" customHeight="1" x14ac:dyDescent="0.2">
      <c r="A714" s="6"/>
      <c r="B714" s="9"/>
    </row>
    <row r="715" spans="1:2" ht="15.75" customHeight="1" x14ac:dyDescent="0.2">
      <c r="A715" s="6"/>
      <c r="B715" s="9"/>
    </row>
    <row r="716" spans="1:2" ht="15.75" customHeight="1" x14ac:dyDescent="0.2">
      <c r="A716" s="6"/>
      <c r="B716" s="9"/>
    </row>
    <row r="717" spans="1:2" ht="15.75" customHeight="1" x14ac:dyDescent="0.2">
      <c r="A717" s="6"/>
      <c r="B717" s="9"/>
    </row>
    <row r="718" spans="1:2" ht="15.75" customHeight="1" x14ac:dyDescent="0.2">
      <c r="A718" s="6"/>
      <c r="B718" s="9"/>
    </row>
    <row r="719" spans="1:2" ht="15.75" customHeight="1" x14ac:dyDescent="0.2">
      <c r="A719" s="6"/>
      <c r="B719" s="9"/>
    </row>
    <row r="720" spans="1:2" ht="15.75" customHeight="1" x14ac:dyDescent="0.2">
      <c r="A720" s="6"/>
      <c r="B720" s="9"/>
    </row>
    <row r="721" spans="1:2" ht="15.75" customHeight="1" x14ac:dyDescent="0.2">
      <c r="A721" s="6"/>
      <c r="B721" s="9"/>
    </row>
    <row r="722" spans="1:2" ht="15.75" customHeight="1" x14ac:dyDescent="0.2">
      <c r="A722" s="6"/>
      <c r="B722" s="9"/>
    </row>
    <row r="723" spans="1:2" ht="15.75" customHeight="1" x14ac:dyDescent="0.2">
      <c r="A723" s="6"/>
      <c r="B723" s="9"/>
    </row>
    <row r="724" spans="1:2" ht="15.75" customHeight="1" x14ac:dyDescent="0.2">
      <c r="A724" s="6"/>
      <c r="B724" s="9"/>
    </row>
    <row r="725" spans="1:2" ht="15.75" customHeight="1" x14ac:dyDescent="0.2">
      <c r="A725" s="6"/>
      <c r="B725" s="9"/>
    </row>
    <row r="726" spans="1:2" ht="15.75" customHeight="1" x14ac:dyDescent="0.2">
      <c r="A726" s="6"/>
      <c r="B726" s="9"/>
    </row>
    <row r="727" spans="1:2" ht="15.75" customHeight="1" x14ac:dyDescent="0.2">
      <c r="A727" s="6"/>
      <c r="B727" s="9"/>
    </row>
    <row r="728" spans="1:2" ht="15.75" customHeight="1" x14ac:dyDescent="0.2">
      <c r="A728" s="6"/>
      <c r="B728" s="9"/>
    </row>
    <row r="729" spans="1:2" ht="15.75" customHeight="1" x14ac:dyDescent="0.2">
      <c r="A729" s="6"/>
      <c r="B729" s="9"/>
    </row>
    <row r="730" spans="1:2" ht="15.75" customHeight="1" x14ac:dyDescent="0.2">
      <c r="A730" s="6"/>
      <c r="B730" s="9"/>
    </row>
    <row r="731" spans="1:2" ht="15.75" customHeight="1" x14ac:dyDescent="0.2">
      <c r="A731" s="6"/>
      <c r="B731" s="9"/>
    </row>
    <row r="732" spans="1:2" ht="15.75" customHeight="1" x14ac:dyDescent="0.2">
      <c r="A732" s="6"/>
      <c r="B732" s="9"/>
    </row>
    <row r="733" spans="1:2" ht="15.75" customHeight="1" x14ac:dyDescent="0.2">
      <c r="A733" s="6"/>
      <c r="B733" s="9"/>
    </row>
    <row r="734" spans="1:2" ht="15.75" customHeight="1" x14ac:dyDescent="0.2">
      <c r="A734" s="6"/>
      <c r="B734" s="9"/>
    </row>
    <row r="735" spans="1:2" ht="15.75" customHeight="1" x14ac:dyDescent="0.2">
      <c r="A735" s="6"/>
      <c r="B735" s="9"/>
    </row>
    <row r="736" spans="1:2" ht="15.75" customHeight="1" x14ac:dyDescent="0.2">
      <c r="A736" s="6"/>
      <c r="B736" s="9"/>
    </row>
    <row r="737" spans="1:2" ht="15.75" customHeight="1" x14ac:dyDescent="0.2">
      <c r="A737" s="6"/>
      <c r="B737" s="9"/>
    </row>
    <row r="738" spans="1:2" ht="15.75" customHeight="1" x14ac:dyDescent="0.2">
      <c r="A738" s="6"/>
      <c r="B738" s="9"/>
    </row>
    <row r="739" spans="1:2" ht="15.75" customHeight="1" x14ac:dyDescent="0.2">
      <c r="A739" s="6"/>
      <c r="B739" s="9"/>
    </row>
    <row r="740" spans="1:2" ht="15.75" customHeight="1" x14ac:dyDescent="0.2">
      <c r="A740" s="6"/>
      <c r="B740" s="9"/>
    </row>
    <row r="741" spans="1:2" ht="15.75" customHeight="1" x14ac:dyDescent="0.2">
      <c r="A741" s="6"/>
      <c r="B741" s="9"/>
    </row>
    <row r="742" spans="1:2" ht="15.75" customHeight="1" x14ac:dyDescent="0.2">
      <c r="A742" s="6"/>
      <c r="B742" s="9"/>
    </row>
    <row r="743" spans="1:2" ht="15.75" customHeight="1" x14ac:dyDescent="0.2">
      <c r="A743" s="6"/>
      <c r="B743" s="9"/>
    </row>
    <row r="744" spans="1:2" ht="15.75" customHeight="1" x14ac:dyDescent="0.2">
      <c r="A744" s="6"/>
      <c r="B744" s="9"/>
    </row>
    <row r="745" spans="1:2" ht="15.75" customHeight="1" x14ac:dyDescent="0.2">
      <c r="A745" s="6"/>
      <c r="B745" s="9"/>
    </row>
    <row r="746" spans="1:2" ht="15.75" customHeight="1" x14ac:dyDescent="0.2">
      <c r="A746" s="6"/>
      <c r="B746" s="9"/>
    </row>
    <row r="747" spans="1:2" ht="15.75" customHeight="1" x14ac:dyDescent="0.2">
      <c r="A747" s="6"/>
      <c r="B747" s="9"/>
    </row>
    <row r="748" spans="1:2" ht="15.75" customHeight="1" x14ac:dyDescent="0.2">
      <c r="A748" s="6"/>
      <c r="B748" s="9"/>
    </row>
    <row r="749" spans="1:2" ht="15.75" customHeight="1" x14ac:dyDescent="0.2">
      <c r="A749" s="6"/>
      <c r="B749" s="9"/>
    </row>
    <row r="750" spans="1:2" ht="15.75" customHeight="1" x14ac:dyDescent="0.2">
      <c r="A750" s="6"/>
      <c r="B750" s="9"/>
    </row>
    <row r="751" spans="1:2" ht="15.75" customHeight="1" x14ac:dyDescent="0.2">
      <c r="A751" s="6"/>
      <c r="B751" s="9"/>
    </row>
    <row r="752" spans="1:2" ht="15.75" customHeight="1" x14ac:dyDescent="0.2">
      <c r="A752" s="6"/>
      <c r="B752" s="9"/>
    </row>
    <row r="753" spans="1:2" ht="15.75" customHeight="1" x14ac:dyDescent="0.2">
      <c r="A753" s="6"/>
      <c r="B753" s="9"/>
    </row>
    <row r="754" spans="1:2" ht="15.75" customHeight="1" x14ac:dyDescent="0.2">
      <c r="A754" s="6"/>
      <c r="B754" s="9"/>
    </row>
    <row r="755" spans="1:2" ht="15.75" customHeight="1" x14ac:dyDescent="0.2">
      <c r="A755" s="6"/>
      <c r="B755" s="9"/>
    </row>
    <row r="756" spans="1:2" ht="15.75" customHeight="1" x14ac:dyDescent="0.2">
      <c r="A756" s="6"/>
      <c r="B756" s="9"/>
    </row>
    <row r="757" spans="1:2" ht="15.75" customHeight="1" x14ac:dyDescent="0.2">
      <c r="A757" s="6"/>
      <c r="B757" s="9"/>
    </row>
    <row r="758" spans="1:2" ht="15.75" customHeight="1" x14ac:dyDescent="0.2">
      <c r="A758" s="6"/>
      <c r="B758" s="9"/>
    </row>
    <row r="759" spans="1:2" ht="15.75" customHeight="1" x14ac:dyDescent="0.2">
      <c r="A759" s="6"/>
      <c r="B759" s="9"/>
    </row>
    <row r="760" spans="1:2" ht="15.75" customHeight="1" x14ac:dyDescent="0.2">
      <c r="A760" s="6"/>
      <c r="B760" s="9"/>
    </row>
    <row r="761" spans="1:2" ht="15.75" customHeight="1" x14ac:dyDescent="0.2">
      <c r="A761" s="6"/>
      <c r="B761" s="9"/>
    </row>
    <row r="762" spans="1:2" ht="15.75" customHeight="1" x14ac:dyDescent="0.2">
      <c r="A762" s="6"/>
      <c r="B762" s="9"/>
    </row>
    <row r="763" spans="1:2" ht="15.75" customHeight="1" x14ac:dyDescent="0.2">
      <c r="A763" s="6"/>
      <c r="B763" s="9"/>
    </row>
    <row r="764" spans="1:2" ht="15.75" customHeight="1" x14ac:dyDescent="0.2">
      <c r="A764" s="6"/>
      <c r="B764" s="9"/>
    </row>
    <row r="765" spans="1:2" ht="15.75" customHeight="1" x14ac:dyDescent="0.2">
      <c r="A765" s="6"/>
      <c r="B765" s="9"/>
    </row>
    <row r="766" spans="1:2" ht="15.75" customHeight="1" x14ac:dyDescent="0.2">
      <c r="A766" s="6"/>
      <c r="B766" s="9"/>
    </row>
    <row r="767" spans="1:2" ht="15.75" customHeight="1" x14ac:dyDescent="0.2">
      <c r="A767" s="6"/>
      <c r="B767" s="9"/>
    </row>
    <row r="768" spans="1:2" ht="15.75" customHeight="1" x14ac:dyDescent="0.2">
      <c r="A768" s="6"/>
      <c r="B768" s="9"/>
    </row>
    <row r="769" spans="1:2" ht="15.75" customHeight="1" x14ac:dyDescent="0.2">
      <c r="A769" s="6"/>
      <c r="B769" s="9"/>
    </row>
    <row r="770" spans="1:2" ht="15.75" customHeight="1" x14ac:dyDescent="0.2">
      <c r="A770" s="6"/>
      <c r="B770" s="9"/>
    </row>
    <row r="771" spans="1:2" ht="15.75" customHeight="1" x14ac:dyDescent="0.2">
      <c r="A771" s="6"/>
      <c r="B771" s="9"/>
    </row>
    <row r="772" spans="1:2" ht="15.75" customHeight="1" x14ac:dyDescent="0.2">
      <c r="A772" s="6"/>
      <c r="B772" s="9"/>
    </row>
    <row r="773" spans="1:2" ht="15.75" customHeight="1" x14ac:dyDescent="0.2">
      <c r="A773" s="6"/>
      <c r="B773" s="9"/>
    </row>
    <row r="774" spans="1:2" ht="15.75" customHeight="1" x14ac:dyDescent="0.2">
      <c r="A774" s="6"/>
      <c r="B774" s="9"/>
    </row>
    <row r="775" spans="1:2" ht="15.75" customHeight="1" x14ac:dyDescent="0.2">
      <c r="A775" s="6"/>
      <c r="B775" s="9"/>
    </row>
    <row r="776" spans="1:2" ht="15.75" customHeight="1" x14ac:dyDescent="0.2">
      <c r="A776" s="6"/>
      <c r="B776" s="9"/>
    </row>
    <row r="777" spans="1:2" ht="15.75" customHeight="1" x14ac:dyDescent="0.2">
      <c r="A777" s="6"/>
      <c r="B777" s="9"/>
    </row>
    <row r="778" spans="1:2" ht="15.75" customHeight="1" x14ac:dyDescent="0.2">
      <c r="A778" s="6"/>
      <c r="B778" s="9"/>
    </row>
    <row r="779" spans="1:2" ht="15.75" customHeight="1" x14ac:dyDescent="0.2">
      <c r="A779" s="6"/>
      <c r="B779" s="9"/>
    </row>
    <row r="780" spans="1:2" ht="15.75" customHeight="1" x14ac:dyDescent="0.2">
      <c r="A780" s="6"/>
      <c r="B780" s="9"/>
    </row>
    <row r="781" spans="1:2" ht="15.75" customHeight="1" x14ac:dyDescent="0.2">
      <c r="A781" s="6"/>
      <c r="B781" s="9"/>
    </row>
    <row r="782" spans="1:2" ht="15.75" customHeight="1" x14ac:dyDescent="0.2">
      <c r="A782" s="6"/>
      <c r="B782" s="9"/>
    </row>
    <row r="783" spans="1:2" ht="15.75" customHeight="1" x14ac:dyDescent="0.2">
      <c r="A783" s="6"/>
      <c r="B783" s="9"/>
    </row>
    <row r="784" spans="1:2" ht="15.75" customHeight="1" x14ac:dyDescent="0.2">
      <c r="A784" s="6"/>
      <c r="B784" s="9"/>
    </row>
    <row r="785" spans="1:2" ht="15.75" customHeight="1" x14ac:dyDescent="0.2">
      <c r="A785" s="6"/>
      <c r="B785" s="9"/>
    </row>
    <row r="786" spans="1:2" ht="15.75" customHeight="1" x14ac:dyDescent="0.2">
      <c r="A786" s="6"/>
      <c r="B786" s="9"/>
    </row>
    <row r="787" spans="1:2" ht="15.75" customHeight="1" x14ac:dyDescent="0.2">
      <c r="A787" s="6"/>
      <c r="B787" s="9"/>
    </row>
    <row r="788" spans="1:2" ht="15.75" customHeight="1" x14ac:dyDescent="0.2">
      <c r="A788" s="6"/>
      <c r="B788" s="9"/>
    </row>
    <row r="789" spans="1:2" ht="15.75" customHeight="1" x14ac:dyDescent="0.2">
      <c r="A789" s="6"/>
      <c r="B789" s="9"/>
    </row>
    <row r="790" spans="1:2" ht="15.75" customHeight="1" x14ac:dyDescent="0.2">
      <c r="A790" s="6"/>
      <c r="B790" s="9"/>
    </row>
    <row r="791" spans="1:2" ht="15.75" customHeight="1" x14ac:dyDescent="0.2">
      <c r="A791" s="6"/>
      <c r="B791" s="9"/>
    </row>
    <row r="792" spans="1:2" ht="15.75" customHeight="1" x14ac:dyDescent="0.2">
      <c r="A792" s="6"/>
      <c r="B792" s="9"/>
    </row>
    <row r="793" spans="1:2" ht="15.75" customHeight="1" x14ac:dyDescent="0.2">
      <c r="A793" s="6"/>
      <c r="B793" s="9"/>
    </row>
    <row r="794" spans="1:2" ht="15.75" customHeight="1" x14ac:dyDescent="0.2">
      <c r="A794" s="6"/>
      <c r="B794" s="9"/>
    </row>
    <row r="795" spans="1:2" ht="15.75" customHeight="1" x14ac:dyDescent="0.2">
      <c r="A795" s="6"/>
      <c r="B795" s="9"/>
    </row>
    <row r="796" spans="1:2" ht="15.75" customHeight="1" x14ac:dyDescent="0.2">
      <c r="A796" s="6"/>
      <c r="B796" s="9"/>
    </row>
    <row r="797" spans="1:2" ht="15.75" customHeight="1" x14ac:dyDescent="0.2">
      <c r="A797" s="6"/>
      <c r="B797" s="9"/>
    </row>
    <row r="798" spans="1:2" ht="15.75" customHeight="1" x14ac:dyDescent="0.2">
      <c r="A798" s="6"/>
      <c r="B798" s="9"/>
    </row>
    <row r="799" spans="1:2" ht="15.75" customHeight="1" x14ac:dyDescent="0.2">
      <c r="A799" s="6"/>
      <c r="B799" s="9"/>
    </row>
    <row r="800" spans="1:2" ht="15.75" customHeight="1" x14ac:dyDescent="0.2">
      <c r="A800" s="6"/>
      <c r="B800" s="9"/>
    </row>
    <row r="801" spans="1:2" ht="15.75" customHeight="1" x14ac:dyDescent="0.2">
      <c r="A801" s="6"/>
      <c r="B801" s="9"/>
    </row>
    <row r="802" spans="1:2" ht="15.75" customHeight="1" x14ac:dyDescent="0.2">
      <c r="A802" s="6"/>
      <c r="B802" s="9"/>
    </row>
    <row r="803" spans="1:2" ht="15.75" customHeight="1" x14ac:dyDescent="0.2">
      <c r="A803" s="6"/>
      <c r="B803" s="9"/>
    </row>
    <row r="804" spans="1:2" ht="15.75" customHeight="1" x14ac:dyDescent="0.2">
      <c r="A804" s="6"/>
      <c r="B804" s="9"/>
    </row>
    <row r="805" spans="1:2" ht="15.75" customHeight="1" x14ac:dyDescent="0.2">
      <c r="A805" s="6"/>
      <c r="B805" s="9"/>
    </row>
    <row r="806" spans="1:2" ht="15.75" customHeight="1" x14ac:dyDescent="0.2">
      <c r="A806" s="6"/>
      <c r="B806" s="9"/>
    </row>
    <row r="807" spans="1:2" ht="15.75" customHeight="1" x14ac:dyDescent="0.2">
      <c r="A807" s="6"/>
      <c r="B807" s="9"/>
    </row>
    <row r="808" spans="1:2" ht="15.75" customHeight="1" x14ac:dyDescent="0.2">
      <c r="A808" s="6"/>
      <c r="B808" s="9"/>
    </row>
    <row r="809" spans="1:2" ht="15.75" customHeight="1" x14ac:dyDescent="0.2">
      <c r="A809" s="6"/>
      <c r="B809" s="9"/>
    </row>
    <row r="810" spans="1:2" ht="15.75" customHeight="1" x14ac:dyDescent="0.2">
      <c r="A810" s="6"/>
      <c r="B810" s="9"/>
    </row>
    <row r="811" spans="1:2" ht="15.75" customHeight="1" x14ac:dyDescent="0.2">
      <c r="A811" s="6"/>
      <c r="B811" s="9"/>
    </row>
    <row r="812" spans="1:2" ht="15.75" customHeight="1" x14ac:dyDescent="0.2">
      <c r="A812" s="6"/>
      <c r="B812" s="9"/>
    </row>
    <row r="813" spans="1:2" ht="15.75" customHeight="1" x14ac:dyDescent="0.2">
      <c r="A813" s="6"/>
      <c r="B813" s="9"/>
    </row>
    <row r="814" spans="1:2" ht="15.75" customHeight="1" x14ac:dyDescent="0.2">
      <c r="A814" s="6"/>
      <c r="B814" s="9"/>
    </row>
    <row r="815" spans="1:2" ht="15.75" customHeight="1" x14ac:dyDescent="0.2">
      <c r="A815" s="6"/>
      <c r="B815" s="9"/>
    </row>
    <row r="816" spans="1:2" ht="15.75" customHeight="1" x14ac:dyDescent="0.2">
      <c r="A816" s="6"/>
      <c r="B816" s="9"/>
    </row>
    <row r="817" spans="1:2" ht="15.75" customHeight="1" x14ac:dyDescent="0.2">
      <c r="A817" s="6"/>
      <c r="B817" s="9"/>
    </row>
    <row r="818" spans="1:2" ht="15.75" customHeight="1" x14ac:dyDescent="0.2">
      <c r="A818" s="6"/>
      <c r="B818" s="9"/>
    </row>
    <row r="819" spans="1:2" ht="15.75" customHeight="1" x14ac:dyDescent="0.2">
      <c r="A819" s="6"/>
      <c r="B819" s="9"/>
    </row>
    <row r="820" spans="1:2" ht="15.75" customHeight="1" x14ac:dyDescent="0.2">
      <c r="A820" s="6"/>
      <c r="B820" s="9"/>
    </row>
    <row r="821" spans="1:2" ht="15.75" customHeight="1" x14ac:dyDescent="0.2">
      <c r="A821" s="6"/>
      <c r="B821" s="9"/>
    </row>
    <row r="822" spans="1:2" ht="15.75" customHeight="1" x14ac:dyDescent="0.2">
      <c r="A822" s="6"/>
      <c r="B822" s="9"/>
    </row>
    <row r="823" spans="1:2" ht="15.75" customHeight="1" x14ac:dyDescent="0.2">
      <c r="A823" s="6"/>
      <c r="B823" s="9"/>
    </row>
    <row r="824" spans="1:2" ht="15.75" customHeight="1" x14ac:dyDescent="0.2">
      <c r="A824" s="6"/>
      <c r="B824" s="9"/>
    </row>
    <row r="825" spans="1:2" ht="15.75" customHeight="1" x14ac:dyDescent="0.2">
      <c r="A825" s="6"/>
      <c r="B825" s="9"/>
    </row>
    <row r="826" spans="1:2" ht="15.75" customHeight="1" x14ac:dyDescent="0.2">
      <c r="A826" s="6"/>
      <c r="B826" s="9"/>
    </row>
    <row r="827" spans="1:2" ht="15.75" customHeight="1" x14ac:dyDescent="0.2">
      <c r="A827" s="6"/>
      <c r="B827" s="9"/>
    </row>
    <row r="828" spans="1:2" ht="15.75" customHeight="1" x14ac:dyDescent="0.2">
      <c r="A828" s="6"/>
      <c r="B828" s="9"/>
    </row>
    <row r="829" spans="1:2" ht="15.75" customHeight="1" x14ac:dyDescent="0.2">
      <c r="A829" s="6"/>
      <c r="B829" s="9"/>
    </row>
    <row r="830" spans="1:2" ht="15.75" customHeight="1" x14ac:dyDescent="0.2">
      <c r="A830" s="6"/>
      <c r="B830" s="9"/>
    </row>
    <row r="831" spans="1:2" ht="15.75" customHeight="1" x14ac:dyDescent="0.2">
      <c r="A831" s="6"/>
      <c r="B831" s="9"/>
    </row>
    <row r="832" spans="1:2" ht="15.75" customHeight="1" x14ac:dyDescent="0.2">
      <c r="A832" s="6"/>
      <c r="B832" s="9"/>
    </row>
    <row r="833" spans="1:2" ht="15.75" customHeight="1" x14ac:dyDescent="0.2">
      <c r="A833" s="6"/>
      <c r="B833" s="9"/>
    </row>
    <row r="834" spans="1:2" ht="15.75" customHeight="1" x14ac:dyDescent="0.2">
      <c r="A834" s="6"/>
      <c r="B834" s="9"/>
    </row>
    <row r="835" spans="1:2" ht="15.75" customHeight="1" x14ac:dyDescent="0.2">
      <c r="A835" s="6"/>
      <c r="B835" s="9"/>
    </row>
    <row r="836" spans="1:2" ht="15.75" customHeight="1" x14ac:dyDescent="0.2">
      <c r="A836" s="6"/>
      <c r="B836" s="9"/>
    </row>
    <row r="837" spans="1:2" ht="15.75" customHeight="1" x14ac:dyDescent="0.2">
      <c r="A837" s="6"/>
      <c r="B837" s="9"/>
    </row>
    <row r="838" spans="1:2" ht="15.75" customHeight="1" x14ac:dyDescent="0.2">
      <c r="A838" s="6"/>
      <c r="B838" s="9"/>
    </row>
    <row r="839" spans="1:2" ht="15.75" customHeight="1" x14ac:dyDescent="0.2">
      <c r="A839" s="6"/>
      <c r="B839" s="9"/>
    </row>
    <row r="840" spans="1:2" ht="15.75" customHeight="1" x14ac:dyDescent="0.2">
      <c r="A840" s="6"/>
      <c r="B840" s="9"/>
    </row>
    <row r="841" spans="1:2" ht="15.75" customHeight="1" x14ac:dyDescent="0.2">
      <c r="A841" s="6"/>
      <c r="B841" s="9"/>
    </row>
    <row r="842" spans="1:2" ht="15.75" customHeight="1" x14ac:dyDescent="0.2">
      <c r="A842" s="6"/>
      <c r="B842" s="9"/>
    </row>
    <row r="843" spans="1:2" ht="15.75" customHeight="1" x14ac:dyDescent="0.2">
      <c r="A843" s="6"/>
      <c r="B843" s="9"/>
    </row>
    <row r="844" spans="1:2" ht="15.75" customHeight="1" x14ac:dyDescent="0.2">
      <c r="A844" s="6"/>
      <c r="B844" s="9"/>
    </row>
    <row r="845" spans="1:2" ht="15.75" customHeight="1" x14ac:dyDescent="0.2">
      <c r="A845" s="6"/>
      <c r="B845" s="9"/>
    </row>
    <row r="846" spans="1:2" ht="15.75" customHeight="1" x14ac:dyDescent="0.2">
      <c r="A846" s="6"/>
      <c r="B846" s="9"/>
    </row>
    <row r="847" spans="1:2" ht="15.75" customHeight="1" x14ac:dyDescent="0.2">
      <c r="A847" s="6"/>
      <c r="B847" s="9"/>
    </row>
    <row r="848" spans="1:2" ht="15.75" customHeight="1" x14ac:dyDescent="0.2">
      <c r="A848" s="6"/>
      <c r="B848" s="9"/>
    </row>
    <row r="849" spans="1:2" ht="15.75" customHeight="1" x14ac:dyDescent="0.2">
      <c r="A849" s="6"/>
      <c r="B849" s="9"/>
    </row>
    <row r="850" spans="1:2" ht="15.75" customHeight="1" x14ac:dyDescent="0.2">
      <c r="A850" s="6"/>
      <c r="B850" s="9"/>
    </row>
    <row r="851" spans="1:2" ht="15.75" customHeight="1" x14ac:dyDescent="0.2">
      <c r="A851" s="6"/>
      <c r="B851" s="9"/>
    </row>
    <row r="852" spans="1:2" ht="15.75" customHeight="1" x14ac:dyDescent="0.2">
      <c r="A852" s="6"/>
      <c r="B852" s="9"/>
    </row>
    <row r="853" spans="1:2" ht="15.75" customHeight="1" x14ac:dyDescent="0.2">
      <c r="A853" s="6"/>
      <c r="B853" s="9"/>
    </row>
    <row r="854" spans="1:2" ht="15.75" customHeight="1" x14ac:dyDescent="0.2">
      <c r="A854" s="6"/>
      <c r="B854" s="9"/>
    </row>
    <row r="855" spans="1:2" ht="15.75" customHeight="1" x14ac:dyDescent="0.2">
      <c r="A855" s="6"/>
      <c r="B855" s="9"/>
    </row>
    <row r="856" spans="1:2" ht="15.75" customHeight="1" x14ac:dyDescent="0.2">
      <c r="A856" s="6"/>
      <c r="B856" s="9"/>
    </row>
    <row r="857" spans="1:2" ht="15.75" customHeight="1" x14ac:dyDescent="0.2">
      <c r="A857" s="6"/>
      <c r="B857" s="9"/>
    </row>
    <row r="858" spans="1:2" ht="15.75" customHeight="1" x14ac:dyDescent="0.2">
      <c r="A858" s="6"/>
      <c r="B858" s="9"/>
    </row>
    <row r="859" spans="1:2" ht="15.75" customHeight="1" x14ac:dyDescent="0.2">
      <c r="A859" s="6"/>
      <c r="B859" s="9"/>
    </row>
    <row r="860" spans="1:2" ht="15.75" customHeight="1" x14ac:dyDescent="0.2">
      <c r="A860" s="6"/>
      <c r="B860" s="9"/>
    </row>
    <row r="861" spans="1:2" ht="15.75" customHeight="1" x14ac:dyDescent="0.2">
      <c r="A861" s="6"/>
      <c r="B861" s="9"/>
    </row>
    <row r="862" spans="1:2" ht="15.75" customHeight="1" x14ac:dyDescent="0.2">
      <c r="A862" s="6"/>
      <c r="B862" s="9"/>
    </row>
    <row r="863" spans="1:2" ht="15.75" customHeight="1" x14ac:dyDescent="0.2">
      <c r="A863" s="6"/>
      <c r="B863" s="9"/>
    </row>
    <row r="864" spans="1:2" ht="15.75" customHeight="1" x14ac:dyDescent="0.2">
      <c r="A864" s="6"/>
      <c r="B864" s="9"/>
    </row>
    <row r="865" spans="1:2" ht="15.75" customHeight="1" x14ac:dyDescent="0.2">
      <c r="A865" s="6"/>
      <c r="B865" s="9"/>
    </row>
    <row r="866" spans="1:2" ht="15.75" customHeight="1" x14ac:dyDescent="0.2">
      <c r="A866" s="6"/>
      <c r="B866" s="9"/>
    </row>
    <row r="867" spans="1:2" ht="15.75" customHeight="1" x14ac:dyDescent="0.2">
      <c r="A867" s="6"/>
      <c r="B867" s="9"/>
    </row>
    <row r="868" spans="1:2" ht="15.75" customHeight="1" x14ac:dyDescent="0.2">
      <c r="A868" s="6"/>
      <c r="B868" s="9"/>
    </row>
    <row r="869" spans="1:2" ht="15.75" customHeight="1" x14ac:dyDescent="0.2">
      <c r="A869" s="6"/>
      <c r="B869" s="9"/>
    </row>
    <row r="870" spans="1:2" ht="15.75" customHeight="1" x14ac:dyDescent="0.2">
      <c r="A870" s="6"/>
      <c r="B870" s="9"/>
    </row>
    <row r="871" spans="1:2" ht="15.75" customHeight="1" x14ac:dyDescent="0.2">
      <c r="A871" s="6"/>
      <c r="B871" s="9"/>
    </row>
    <row r="872" spans="1:2" ht="15.75" customHeight="1" x14ac:dyDescent="0.2">
      <c r="A872" s="6"/>
      <c r="B872" s="9"/>
    </row>
    <row r="873" spans="1:2" ht="15.75" customHeight="1" x14ac:dyDescent="0.2">
      <c r="A873" s="6"/>
      <c r="B873" s="9"/>
    </row>
    <row r="874" spans="1:2" ht="15.75" customHeight="1" x14ac:dyDescent="0.2">
      <c r="A874" s="6"/>
      <c r="B874" s="9"/>
    </row>
    <row r="875" spans="1:2" ht="15.75" customHeight="1" x14ac:dyDescent="0.2">
      <c r="A875" s="6"/>
      <c r="B875" s="9"/>
    </row>
    <row r="876" spans="1:2" ht="15.75" customHeight="1" x14ac:dyDescent="0.2">
      <c r="A876" s="6"/>
      <c r="B876" s="9"/>
    </row>
    <row r="877" spans="1:2" ht="15.75" customHeight="1" x14ac:dyDescent="0.2">
      <c r="A877" s="6"/>
      <c r="B877" s="9"/>
    </row>
    <row r="878" spans="1:2" ht="15.75" customHeight="1" x14ac:dyDescent="0.2">
      <c r="A878" s="6"/>
      <c r="B878" s="9"/>
    </row>
    <row r="879" spans="1:2" ht="15.75" customHeight="1" x14ac:dyDescent="0.2">
      <c r="A879" s="6"/>
      <c r="B879" s="9"/>
    </row>
    <row r="880" spans="1:2" ht="15.75" customHeight="1" x14ac:dyDescent="0.2">
      <c r="A880" s="6"/>
      <c r="B880" s="9"/>
    </row>
    <row r="881" spans="1:2" ht="15.75" customHeight="1" x14ac:dyDescent="0.2">
      <c r="A881" s="6"/>
      <c r="B881" s="9"/>
    </row>
    <row r="882" spans="1:2" ht="15.75" customHeight="1" x14ac:dyDescent="0.2">
      <c r="A882" s="6"/>
      <c r="B882" s="9"/>
    </row>
    <row r="883" spans="1:2" ht="15.75" customHeight="1" x14ac:dyDescent="0.2">
      <c r="A883" s="6"/>
      <c r="B883" s="9"/>
    </row>
    <row r="884" spans="1:2" ht="15.75" customHeight="1" x14ac:dyDescent="0.2">
      <c r="A884" s="6"/>
      <c r="B884" s="9"/>
    </row>
    <row r="885" spans="1:2" ht="15.75" customHeight="1" x14ac:dyDescent="0.2">
      <c r="A885" s="6"/>
      <c r="B885" s="9"/>
    </row>
    <row r="886" spans="1:2" ht="15.75" customHeight="1" x14ac:dyDescent="0.2">
      <c r="A886" s="6"/>
      <c r="B886" s="9"/>
    </row>
    <row r="887" spans="1:2" ht="15.75" customHeight="1" x14ac:dyDescent="0.2">
      <c r="A887" s="6"/>
      <c r="B887" s="9"/>
    </row>
    <row r="888" spans="1:2" ht="15.75" customHeight="1" x14ac:dyDescent="0.2">
      <c r="A888" s="6"/>
      <c r="B888" s="9"/>
    </row>
    <row r="889" spans="1:2" ht="15.75" customHeight="1" x14ac:dyDescent="0.2">
      <c r="A889" s="6"/>
      <c r="B889" s="9"/>
    </row>
    <row r="890" spans="1:2" ht="15.75" customHeight="1" x14ac:dyDescent="0.2">
      <c r="A890" s="6"/>
      <c r="B890" s="9"/>
    </row>
    <row r="891" spans="1:2" ht="15.75" customHeight="1" x14ac:dyDescent="0.2">
      <c r="A891" s="6"/>
      <c r="B891" s="9"/>
    </row>
    <row r="892" spans="1:2" ht="15.75" customHeight="1" x14ac:dyDescent="0.2">
      <c r="A892" s="6"/>
      <c r="B892" s="9"/>
    </row>
    <row r="893" spans="1:2" ht="15.75" customHeight="1" x14ac:dyDescent="0.2">
      <c r="A893" s="6"/>
      <c r="B893" s="9"/>
    </row>
    <row r="894" spans="1:2" ht="15.75" customHeight="1" x14ac:dyDescent="0.2">
      <c r="A894" s="6"/>
      <c r="B894" s="9"/>
    </row>
    <row r="895" spans="1:2" ht="15.75" customHeight="1" x14ac:dyDescent="0.2">
      <c r="A895" s="6"/>
      <c r="B895" s="9"/>
    </row>
    <row r="896" spans="1:2" ht="15.75" customHeight="1" x14ac:dyDescent="0.2">
      <c r="A896" s="6"/>
      <c r="B896" s="9"/>
    </row>
    <row r="897" spans="1:2" ht="15.75" customHeight="1" x14ac:dyDescent="0.2">
      <c r="A897" s="6"/>
      <c r="B897" s="9"/>
    </row>
    <row r="898" spans="1:2" ht="15.75" customHeight="1" x14ac:dyDescent="0.2">
      <c r="A898" s="6"/>
      <c r="B898" s="9"/>
    </row>
    <row r="899" spans="1:2" ht="15.75" customHeight="1" x14ac:dyDescent="0.2">
      <c r="A899" s="6"/>
      <c r="B899" s="9"/>
    </row>
    <row r="900" spans="1:2" ht="15.75" customHeight="1" x14ac:dyDescent="0.2">
      <c r="A900" s="6"/>
      <c r="B900" s="9"/>
    </row>
    <row r="901" spans="1:2" ht="15.75" customHeight="1" x14ac:dyDescent="0.2">
      <c r="A901" s="6"/>
      <c r="B901" s="9"/>
    </row>
    <row r="902" spans="1:2" ht="15.75" customHeight="1" x14ac:dyDescent="0.2">
      <c r="A902" s="6"/>
      <c r="B902" s="9"/>
    </row>
    <row r="903" spans="1:2" ht="15.75" customHeight="1" x14ac:dyDescent="0.2">
      <c r="A903" s="6"/>
      <c r="B903" s="9"/>
    </row>
    <row r="904" spans="1:2" ht="15.75" customHeight="1" x14ac:dyDescent="0.2">
      <c r="A904" s="6"/>
      <c r="B904" s="9"/>
    </row>
    <row r="905" spans="1:2" ht="15.75" customHeight="1" x14ac:dyDescent="0.2">
      <c r="A905" s="6"/>
      <c r="B905" s="9"/>
    </row>
    <row r="906" spans="1:2" ht="15.75" customHeight="1" x14ac:dyDescent="0.2">
      <c r="A906" s="6"/>
      <c r="B906" s="9"/>
    </row>
    <row r="907" spans="1:2" ht="15.75" customHeight="1" x14ac:dyDescent="0.2">
      <c r="A907" s="6"/>
      <c r="B907" s="9"/>
    </row>
    <row r="908" spans="1:2" ht="15.75" customHeight="1" x14ac:dyDescent="0.2">
      <c r="A908" s="6"/>
      <c r="B908" s="9"/>
    </row>
    <row r="909" spans="1:2" ht="15.75" customHeight="1" x14ac:dyDescent="0.2">
      <c r="A909" s="6"/>
      <c r="B909" s="9"/>
    </row>
    <row r="910" spans="1:2" ht="15.75" customHeight="1" x14ac:dyDescent="0.2">
      <c r="A910" s="6"/>
      <c r="B910" s="9"/>
    </row>
    <row r="911" spans="1:2" ht="15.75" customHeight="1" x14ac:dyDescent="0.2">
      <c r="A911" s="6"/>
      <c r="B911" s="9"/>
    </row>
    <row r="912" spans="1:2" ht="15.75" customHeight="1" x14ac:dyDescent="0.2">
      <c r="A912" s="6"/>
      <c r="B912" s="9"/>
    </row>
    <row r="913" spans="1:2" ht="15.75" customHeight="1" x14ac:dyDescent="0.2">
      <c r="A913" s="6"/>
      <c r="B913" s="9"/>
    </row>
    <row r="914" spans="1:2" ht="15.75" customHeight="1" x14ac:dyDescent="0.2">
      <c r="A914" s="6"/>
      <c r="B914" s="9"/>
    </row>
    <row r="915" spans="1:2" ht="15.75" customHeight="1" x14ac:dyDescent="0.2">
      <c r="A915" s="6"/>
      <c r="B915" s="9"/>
    </row>
    <row r="916" spans="1:2" ht="15.75" customHeight="1" x14ac:dyDescent="0.2">
      <c r="A916" s="6"/>
      <c r="B916" s="9"/>
    </row>
    <row r="917" spans="1:2" ht="15.75" customHeight="1" x14ac:dyDescent="0.2">
      <c r="A917" s="6"/>
      <c r="B917" s="9"/>
    </row>
    <row r="918" spans="1:2" ht="15.75" customHeight="1" x14ac:dyDescent="0.2">
      <c r="A918" s="6"/>
      <c r="B918" s="9"/>
    </row>
    <row r="919" spans="1:2" ht="15.75" customHeight="1" x14ac:dyDescent="0.2">
      <c r="A919" s="6"/>
      <c r="B919" s="9"/>
    </row>
    <row r="920" spans="1:2" ht="15.75" customHeight="1" x14ac:dyDescent="0.2">
      <c r="A920" s="6"/>
      <c r="B920" s="9"/>
    </row>
    <row r="921" spans="1:2" ht="15.75" customHeight="1" x14ac:dyDescent="0.2">
      <c r="A921" s="6"/>
      <c r="B921" s="9"/>
    </row>
    <row r="922" spans="1:2" ht="15.75" customHeight="1" x14ac:dyDescent="0.2">
      <c r="A922" s="6"/>
      <c r="B922" s="9"/>
    </row>
    <row r="923" spans="1:2" ht="15.75" customHeight="1" x14ac:dyDescent="0.2">
      <c r="A923" s="6"/>
      <c r="B923" s="9"/>
    </row>
  </sheetData>
  <conditionalFormatting sqref="B21:N22 B34:N35">
    <cfRule type="cellIs" dxfId="1" priority="1" operator="lessThan">
      <formula>0</formula>
    </cfRule>
  </conditionalFormatting>
  <pageMargins left="0.75" right="0.75" top="1" bottom="1" header="0" footer="0"/>
  <pageSetup orientation="portrait"/>
  <ignoredErrors>
    <ignoredError sqref="C42:M42"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01"/>
  <sheetViews>
    <sheetView workbookViewId="0">
      <pane ySplit="1" topLeftCell="A2" activePane="bottomLeft" state="frozen"/>
      <selection pane="bottomLeft" activeCell="A33" sqref="A33"/>
    </sheetView>
  </sheetViews>
  <sheetFormatPr baseColWidth="10" defaultColWidth="11.28515625" defaultRowHeight="15" customHeight="1" x14ac:dyDescent="0.2"/>
  <cols>
    <col min="1" max="1" width="21.28515625" customWidth="1"/>
    <col min="2" max="26" width="10.5703125" customWidth="1"/>
  </cols>
  <sheetData>
    <row r="1" spans="1:15" ht="15.75" customHeight="1" x14ac:dyDescent="0.2">
      <c r="B1" s="49" t="s">
        <v>60</v>
      </c>
      <c r="C1" s="7" t="s">
        <v>10</v>
      </c>
      <c r="D1" s="7" t="s">
        <v>11</v>
      </c>
      <c r="E1" s="7" t="s">
        <v>12</v>
      </c>
      <c r="F1" s="7" t="s">
        <v>13</v>
      </c>
      <c r="G1" s="7" t="s">
        <v>14</v>
      </c>
      <c r="H1" s="7" t="s">
        <v>15</v>
      </c>
      <c r="I1" s="7" t="s">
        <v>16</v>
      </c>
      <c r="J1" s="7" t="s">
        <v>17</v>
      </c>
      <c r="K1" s="7" t="s">
        <v>18</v>
      </c>
      <c r="L1" s="7" t="s">
        <v>19</v>
      </c>
      <c r="M1" s="7" t="s">
        <v>20</v>
      </c>
      <c r="N1" s="7" t="s">
        <v>21</v>
      </c>
    </row>
    <row r="2" spans="1:15" ht="15.75" customHeight="1" x14ac:dyDescent="0.2">
      <c r="A2" s="6" t="s">
        <v>61</v>
      </c>
      <c r="B2" s="6"/>
    </row>
    <row r="3" spans="1:15" ht="15.75" customHeight="1" x14ac:dyDescent="0.2">
      <c r="A3" s="6" t="s">
        <v>62</v>
      </c>
      <c r="B3" s="6"/>
    </row>
    <row r="4" spans="1:15" ht="15.75" customHeight="1" x14ac:dyDescent="0.2">
      <c r="A4" s="10" t="s">
        <v>63</v>
      </c>
      <c r="B4" s="50">
        <v>120000</v>
      </c>
      <c r="C4" s="43">
        <f>'Cash Flow'!B24</f>
        <v>141386.4</v>
      </c>
      <c r="D4" s="43">
        <f>'Cash Flow'!C24</f>
        <v>183137.72</v>
      </c>
      <c r="E4" s="43">
        <f>'Cash Flow'!D24</f>
        <v>225889.04</v>
      </c>
      <c r="F4" s="43">
        <f>'Cash Flow'!E24</f>
        <v>275140.36</v>
      </c>
      <c r="G4" s="43">
        <f>'Cash Flow'!F24</f>
        <v>315391.68</v>
      </c>
      <c r="H4" s="43">
        <f>'Cash Flow'!G24</f>
        <v>359142</v>
      </c>
      <c r="I4" s="43">
        <f>'Cash Flow'!H24</f>
        <v>402892.32</v>
      </c>
      <c r="J4" s="43">
        <f>'Cash Flow'!I24</f>
        <v>446642.64</v>
      </c>
      <c r="K4" s="43">
        <f>'Cash Flow'!J24</f>
        <v>490392.96</v>
      </c>
      <c r="L4" s="43">
        <f>'Cash Flow'!K24</f>
        <v>534143.28</v>
      </c>
      <c r="M4" s="43">
        <f>'Cash Flow'!L24</f>
        <v>577893.60000000009</v>
      </c>
      <c r="N4" s="43">
        <f>'Cash Flow'!M24</f>
        <v>621643.92000000016</v>
      </c>
      <c r="O4" s="26"/>
    </row>
    <row r="5" spans="1:15" ht="15.75" customHeight="1" x14ac:dyDescent="0.2">
      <c r="A5" s="10" t="s">
        <v>64</v>
      </c>
      <c r="B5" s="51">
        <v>150000</v>
      </c>
      <c r="C5" s="43">
        <f>'Profit &amp; Loss'!B7</f>
        <v>215491.92</v>
      </c>
      <c r="D5" s="43">
        <f>'Profit &amp; Loss'!C7</f>
        <v>215491.92</v>
      </c>
      <c r="E5" s="43">
        <f>'Profit &amp; Loss'!D7</f>
        <v>215491.92</v>
      </c>
      <c r="F5" s="43">
        <f>'Profit &amp; Loss'!E7</f>
        <v>215491.92</v>
      </c>
      <c r="G5" s="43">
        <f>'Profit &amp; Loss'!F7</f>
        <v>215491.92</v>
      </c>
      <c r="H5" s="43">
        <f>'Profit &amp; Loss'!G7</f>
        <v>215491.92</v>
      </c>
      <c r="I5" s="43">
        <f>'Profit &amp; Loss'!H7</f>
        <v>215491.92</v>
      </c>
      <c r="J5" s="43">
        <f>'Profit &amp; Loss'!I7</f>
        <v>215491.92</v>
      </c>
      <c r="K5" s="43">
        <f>'Profit &amp; Loss'!J7</f>
        <v>215491.92</v>
      </c>
      <c r="L5" s="43">
        <f>'Profit &amp; Loss'!K7</f>
        <v>215491.92</v>
      </c>
      <c r="M5" s="43">
        <f>'Profit &amp; Loss'!L7</f>
        <v>215491.92</v>
      </c>
      <c r="N5" s="43">
        <f>'Profit &amp; Loss'!M7</f>
        <v>215491.92</v>
      </c>
      <c r="O5" s="26"/>
    </row>
    <row r="6" spans="1:15" ht="15.75" customHeight="1" x14ac:dyDescent="0.2">
      <c r="A6" s="10" t="s">
        <v>65</v>
      </c>
      <c r="B6" s="51">
        <v>25000</v>
      </c>
      <c r="C6" s="51">
        <v>25000</v>
      </c>
      <c r="D6" s="51">
        <v>25000</v>
      </c>
      <c r="E6" s="51">
        <v>25000</v>
      </c>
      <c r="F6" s="51">
        <v>25000</v>
      </c>
      <c r="G6" s="51">
        <v>25000</v>
      </c>
      <c r="H6" s="51">
        <v>25000</v>
      </c>
      <c r="I6" s="51">
        <v>25000</v>
      </c>
      <c r="J6" s="51">
        <v>25000</v>
      </c>
      <c r="K6" s="51">
        <v>25000</v>
      </c>
      <c r="L6" s="51">
        <v>25000</v>
      </c>
      <c r="M6" s="51">
        <v>25000</v>
      </c>
      <c r="N6" s="51">
        <v>25000</v>
      </c>
      <c r="O6" s="26"/>
    </row>
    <row r="7" spans="1:15" ht="15.75" customHeight="1" x14ac:dyDescent="0.2">
      <c r="A7" s="10" t="s">
        <v>66</v>
      </c>
      <c r="B7" s="52">
        <v>0</v>
      </c>
      <c r="C7" s="52">
        <v>0</v>
      </c>
      <c r="D7" s="52">
        <v>0</v>
      </c>
      <c r="E7" s="52">
        <v>0</v>
      </c>
      <c r="F7" s="52">
        <v>0</v>
      </c>
      <c r="G7" s="52">
        <v>0</v>
      </c>
      <c r="H7" s="52">
        <v>0</v>
      </c>
      <c r="I7" s="52">
        <v>0</v>
      </c>
      <c r="J7" s="52">
        <v>0</v>
      </c>
      <c r="K7" s="52">
        <v>0</v>
      </c>
      <c r="L7" s="52">
        <v>0</v>
      </c>
      <c r="M7" s="52">
        <v>0</v>
      </c>
      <c r="N7" s="52">
        <v>0</v>
      </c>
      <c r="O7" s="26"/>
    </row>
    <row r="8" spans="1:15" ht="15.75" customHeight="1" x14ac:dyDescent="0.2">
      <c r="A8" s="6" t="s">
        <v>67</v>
      </c>
      <c r="B8" s="43">
        <f t="shared" ref="B8:N8" si="0">SUBTOTAL(9,B4:B7)</f>
        <v>295000</v>
      </c>
      <c r="C8" s="43">
        <f t="shared" si="0"/>
        <v>381878.32</v>
      </c>
      <c r="D8" s="43">
        <f t="shared" si="0"/>
        <v>423629.64</v>
      </c>
      <c r="E8" s="43">
        <f t="shared" si="0"/>
        <v>466380.96</v>
      </c>
      <c r="F8" s="43">
        <f t="shared" si="0"/>
        <v>515632.28</v>
      </c>
      <c r="G8" s="43">
        <f t="shared" si="0"/>
        <v>555883.6</v>
      </c>
      <c r="H8" s="43">
        <f t="shared" si="0"/>
        <v>599633.92000000004</v>
      </c>
      <c r="I8" s="43">
        <f t="shared" si="0"/>
        <v>643384.24</v>
      </c>
      <c r="J8" s="43">
        <f t="shared" si="0"/>
        <v>687134.56</v>
      </c>
      <c r="K8" s="43">
        <f t="shared" si="0"/>
        <v>730884.88</v>
      </c>
      <c r="L8" s="43">
        <f t="shared" si="0"/>
        <v>774635.20000000007</v>
      </c>
      <c r="M8" s="43">
        <f t="shared" si="0"/>
        <v>818385.52000000014</v>
      </c>
      <c r="N8" s="43">
        <f t="shared" si="0"/>
        <v>862135.8400000002</v>
      </c>
    </row>
    <row r="9" spans="1:15" ht="15.75" customHeight="1" x14ac:dyDescent="0.2">
      <c r="A9" s="10" t="s">
        <v>68</v>
      </c>
      <c r="B9" s="52">
        <v>0</v>
      </c>
      <c r="C9" s="52">
        <v>0</v>
      </c>
      <c r="D9" s="52">
        <v>0</v>
      </c>
      <c r="E9" s="52">
        <v>0</v>
      </c>
      <c r="F9" s="52">
        <v>0</v>
      </c>
      <c r="G9" s="52">
        <v>0</v>
      </c>
      <c r="H9" s="52">
        <v>0</v>
      </c>
      <c r="I9" s="52">
        <v>0</v>
      </c>
      <c r="J9" s="52">
        <v>0</v>
      </c>
      <c r="K9" s="52">
        <v>0</v>
      </c>
      <c r="L9" s="52">
        <v>0</v>
      </c>
      <c r="M9" s="52">
        <v>0</v>
      </c>
      <c r="N9" s="52">
        <v>0</v>
      </c>
      <c r="O9" s="26"/>
    </row>
    <row r="10" spans="1:15" ht="15.75" customHeight="1" x14ac:dyDescent="0.2">
      <c r="A10" s="6" t="s">
        <v>69</v>
      </c>
      <c r="B10" s="53">
        <f t="shared" ref="B10:N10" si="1">SUBTOTAL(9,B4:B9)</f>
        <v>295000</v>
      </c>
      <c r="C10" s="53">
        <f t="shared" si="1"/>
        <v>381878.32</v>
      </c>
      <c r="D10" s="53">
        <f t="shared" si="1"/>
        <v>423629.64</v>
      </c>
      <c r="E10" s="53">
        <f t="shared" si="1"/>
        <v>466380.96</v>
      </c>
      <c r="F10" s="53">
        <f t="shared" si="1"/>
        <v>515632.28</v>
      </c>
      <c r="G10" s="53">
        <f t="shared" si="1"/>
        <v>555883.6</v>
      </c>
      <c r="H10" s="53">
        <f t="shared" si="1"/>
        <v>599633.92000000004</v>
      </c>
      <c r="I10" s="53">
        <f t="shared" si="1"/>
        <v>643384.24</v>
      </c>
      <c r="J10" s="53">
        <f t="shared" si="1"/>
        <v>687134.56</v>
      </c>
      <c r="K10" s="53">
        <f t="shared" si="1"/>
        <v>730884.88</v>
      </c>
      <c r="L10" s="53">
        <f t="shared" si="1"/>
        <v>774635.20000000007</v>
      </c>
      <c r="M10" s="53">
        <f t="shared" si="1"/>
        <v>818385.52000000014</v>
      </c>
      <c r="N10" s="53">
        <f t="shared" si="1"/>
        <v>862135.8400000002</v>
      </c>
    </row>
    <row r="11" spans="1:15" ht="15.75" customHeight="1" x14ac:dyDescent="0.2">
      <c r="B11" s="43"/>
      <c r="C11" s="43"/>
      <c r="D11" s="43"/>
      <c r="E11" s="43"/>
      <c r="F11" s="43"/>
      <c r="G11" s="43"/>
      <c r="H11" s="43"/>
      <c r="I11" s="43"/>
      <c r="J11" s="43"/>
      <c r="K11" s="43"/>
      <c r="L11" s="43"/>
      <c r="M11" s="43"/>
      <c r="N11" s="43"/>
    </row>
    <row r="12" spans="1:15" ht="15.75" customHeight="1" x14ac:dyDescent="0.2">
      <c r="A12" s="6" t="s">
        <v>70</v>
      </c>
      <c r="B12" s="43"/>
      <c r="C12" s="43"/>
      <c r="D12" s="43"/>
      <c r="E12" s="43"/>
      <c r="F12" s="43"/>
      <c r="G12" s="43"/>
      <c r="H12" s="43"/>
      <c r="I12" s="43"/>
      <c r="J12" s="43"/>
      <c r="K12" s="43"/>
      <c r="L12" s="43"/>
      <c r="M12" s="43"/>
      <c r="N12" s="43"/>
    </row>
    <row r="13" spans="1:15" ht="15.75" customHeight="1" x14ac:dyDescent="0.2">
      <c r="A13" s="6" t="s">
        <v>71</v>
      </c>
      <c r="B13" s="43"/>
      <c r="C13" s="43"/>
      <c r="D13" s="43"/>
      <c r="E13" s="43"/>
      <c r="F13" s="43"/>
      <c r="G13" s="43"/>
      <c r="H13" s="43"/>
      <c r="I13" s="43"/>
      <c r="J13" s="43"/>
      <c r="K13" s="43"/>
      <c r="L13" s="43"/>
      <c r="M13" s="43"/>
      <c r="N13" s="43"/>
    </row>
    <row r="14" spans="1:15" ht="15.75" customHeight="1" x14ac:dyDescent="0.2">
      <c r="A14" s="10" t="s">
        <v>72</v>
      </c>
      <c r="B14" s="50">
        <v>30000</v>
      </c>
      <c r="C14" s="54">
        <f>'Profit &amp; Loss'!B11</f>
        <v>68628</v>
      </c>
      <c r="D14" s="54">
        <f>'Profit &amp; Loss'!C11</f>
        <v>68628</v>
      </c>
      <c r="E14" s="54">
        <f>'Profit &amp; Loss'!D11</f>
        <v>68628</v>
      </c>
      <c r="F14" s="54">
        <f>'Profit &amp; Loss'!E11</f>
        <v>68628</v>
      </c>
      <c r="G14" s="54">
        <f>'Profit &amp; Loss'!F11</f>
        <v>68628</v>
      </c>
      <c r="H14" s="54">
        <f>'Profit &amp; Loss'!G11</f>
        <v>68628</v>
      </c>
      <c r="I14" s="54">
        <f>'Profit &amp; Loss'!H11</f>
        <v>68628</v>
      </c>
      <c r="J14" s="54">
        <f>'Profit &amp; Loss'!I11</f>
        <v>68628</v>
      </c>
      <c r="K14" s="54">
        <f>'Profit &amp; Loss'!J11</f>
        <v>68628</v>
      </c>
      <c r="L14" s="54">
        <f>'Profit &amp; Loss'!K11</f>
        <v>68628</v>
      </c>
      <c r="M14" s="54">
        <f>'Profit &amp; Loss'!L11</f>
        <v>68628</v>
      </c>
      <c r="N14" s="54">
        <f>'Profit &amp; Loss'!M11</f>
        <v>68628</v>
      </c>
      <c r="O14" s="26"/>
    </row>
    <row r="15" spans="1:15" ht="15.75" customHeight="1" x14ac:dyDescent="0.2">
      <c r="A15" s="10" t="s">
        <v>73</v>
      </c>
      <c r="B15" s="51">
        <v>5000</v>
      </c>
      <c r="C15" s="51">
        <v>8000</v>
      </c>
      <c r="D15" s="51">
        <v>5000</v>
      </c>
      <c r="E15" s="51">
        <v>3000</v>
      </c>
      <c r="F15" s="51">
        <v>7500</v>
      </c>
      <c r="G15" s="51">
        <v>3000</v>
      </c>
      <c r="H15" s="51">
        <v>3000</v>
      </c>
      <c r="I15" s="51">
        <v>3000</v>
      </c>
      <c r="J15" s="51">
        <v>3000</v>
      </c>
      <c r="K15" s="51">
        <v>3000</v>
      </c>
      <c r="L15" s="51">
        <v>3000</v>
      </c>
      <c r="M15" s="51">
        <v>3000</v>
      </c>
      <c r="N15" s="51">
        <v>3000</v>
      </c>
      <c r="O15" s="26"/>
    </row>
    <row r="16" spans="1:15" ht="15.75" customHeight="1" x14ac:dyDescent="0.2">
      <c r="A16" s="10" t="s">
        <v>74</v>
      </c>
      <c r="B16" s="52">
        <v>0</v>
      </c>
      <c r="C16" s="52">
        <v>0</v>
      </c>
      <c r="D16" s="52">
        <v>0</v>
      </c>
      <c r="E16" s="52">
        <v>0</v>
      </c>
      <c r="F16" s="52">
        <v>0</v>
      </c>
      <c r="G16" s="52">
        <v>0</v>
      </c>
      <c r="H16" s="52">
        <v>0</v>
      </c>
      <c r="I16" s="52">
        <v>0</v>
      </c>
      <c r="J16" s="52">
        <v>0</v>
      </c>
      <c r="K16" s="52">
        <v>0</v>
      </c>
      <c r="L16" s="52">
        <v>0</v>
      </c>
      <c r="M16" s="52">
        <v>0</v>
      </c>
      <c r="N16" s="52">
        <v>0</v>
      </c>
      <c r="O16" s="26"/>
    </row>
    <row r="17" spans="1:15" ht="15.75" customHeight="1" x14ac:dyDescent="0.2">
      <c r="A17" s="6" t="s">
        <v>75</v>
      </c>
      <c r="B17" s="43">
        <f t="shared" ref="B17:N17" si="2">SUBTOTAL(9,B14:B16)</f>
        <v>35000</v>
      </c>
      <c r="C17" s="43">
        <f t="shared" si="2"/>
        <v>76628</v>
      </c>
      <c r="D17" s="43">
        <f t="shared" si="2"/>
        <v>73628</v>
      </c>
      <c r="E17" s="43">
        <f t="shared" si="2"/>
        <v>71628</v>
      </c>
      <c r="F17" s="43">
        <f t="shared" si="2"/>
        <v>76128</v>
      </c>
      <c r="G17" s="43">
        <f t="shared" si="2"/>
        <v>71628</v>
      </c>
      <c r="H17" s="43">
        <f t="shared" si="2"/>
        <v>71628</v>
      </c>
      <c r="I17" s="43">
        <f t="shared" si="2"/>
        <v>71628</v>
      </c>
      <c r="J17" s="43">
        <f t="shared" si="2"/>
        <v>71628</v>
      </c>
      <c r="K17" s="43">
        <f t="shared" si="2"/>
        <v>71628</v>
      </c>
      <c r="L17" s="43">
        <f t="shared" si="2"/>
        <v>71628</v>
      </c>
      <c r="M17" s="43">
        <f t="shared" si="2"/>
        <v>71628</v>
      </c>
      <c r="N17" s="43">
        <f t="shared" si="2"/>
        <v>71628</v>
      </c>
    </row>
    <row r="18" spans="1:15" ht="15.75" customHeight="1" x14ac:dyDescent="0.2">
      <c r="A18" s="10" t="s">
        <v>76</v>
      </c>
      <c r="B18" s="52">
        <v>0</v>
      </c>
      <c r="C18" s="52">
        <v>0</v>
      </c>
      <c r="D18" s="52">
        <v>0</v>
      </c>
      <c r="E18" s="52">
        <v>0</v>
      </c>
      <c r="F18" s="52">
        <v>0</v>
      </c>
      <c r="G18" s="52">
        <v>0</v>
      </c>
      <c r="H18" s="52">
        <v>0</v>
      </c>
      <c r="I18" s="52">
        <v>0</v>
      </c>
      <c r="J18" s="52">
        <v>0</v>
      </c>
      <c r="K18" s="52">
        <v>0</v>
      </c>
      <c r="L18" s="52">
        <v>0</v>
      </c>
      <c r="M18" s="52">
        <v>0</v>
      </c>
      <c r="N18" s="52">
        <v>0</v>
      </c>
      <c r="O18" s="26"/>
    </row>
    <row r="19" spans="1:15" ht="15.75" customHeight="1" x14ac:dyDescent="0.2">
      <c r="A19" s="6" t="s">
        <v>77</v>
      </c>
      <c r="B19" s="43">
        <f t="shared" ref="B19:N19" si="3">SUBTOTAL(9,B14:B18)</f>
        <v>35000</v>
      </c>
      <c r="C19" s="43">
        <f t="shared" si="3"/>
        <v>76628</v>
      </c>
      <c r="D19" s="43">
        <f t="shared" si="3"/>
        <v>73628</v>
      </c>
      <c r="E19" s="43">
        <f t="shared" si="3"/>
        <v>71628</v>
      </c>
      <c r="F19" s="43">
        <f t="shared" si="3"/>
        <v>76128</v>
      </c>
      <c r="G19" s="43">
        <f t="shared" si="3"/>
        <v>71628</v>
      </c>
      <c r="H19" s="43">
        <f t="shared" si="3"/>
        <v>71628</v>
      </c>
      <c r="I19" s="43">
        <f t="shared" si="3"/>
        <v>71628</v>
      </c>
      <c r="J19" s="43">
        <f t="shared" si="3"/>
        <v>71628</v>
      </c>
      <c r="K19" s="43">
        <f t="shared" si="3"/>
        <v>71628</v>
      </c>
      <c r="L19" s="43">
        <f t="shared" si="3"/>
        <v>71628</v>
      </c>
      <c r="M19" s="43">
        <f t="shared" si="3"/>
        <v>71628</v>
      </c>
      <c r="N19" s="43">
        <f t="shared" si="3"/>
        <v>71628</v>
      </c>
    </row>
    <row r="20" spans="1:15" ht="15.75" customHeight="1" x14ac:dyDescent="0.2">
      <c r="B20" s="43"/>
      <c r="C20" s="43"/>
      <c r="D20" s="43"/>
      <c r="E20" s="43"/>
      <c r="F20" s="43"/>
      <c r="G20" s="43"/>
      <c r="H20" s="43"/>
      <c r="I20" s="43"/>
      <c r="J20" s="43"/>
      <c r="K20" s="43"/>
      <c r="L20" s="43"/>
      <c r="M20" s="43"/>
      <c r="N20" s="43"/>
    </row>
    <row r="21" spans="1:15" ht="15.75" customHeight="1" x14ac:dyDescent="0.2">
      <c r="A21" s="6" t="s">
        <v>78</v>
      </c>
      <c r="B21" s="43"/>
      <c r="C21" s="43"/>
      <c r="D21" s="43"/>
      <c r="E21" s="43"/>
      <c r="F21" s="43"/>
      <c r="G21" s="43"/>
      <c r="H21" s="43"/>
      <c r="I21" s="43"/>
      <c r="J21" s="43"/>
      <c r="K21" s="43"/>
      <c r="L21" s="43"/>
      <c r="M21" s="43"/>
      <c r="N21" s="43"/>
    </row>
    <row r="22" spans="1:15" ht="15.75" customHeight="1" x14ac:dyDescent="0.2">
      <c r="A22" s="10" t="s">
        <v>79</v>
      </c>
      <c r="B22" s="55">
        <v>260000</v>
      </c>
      <c r="C22" s="43">
        <f t="shared" ref="C22:N22" si="4">B22</f>
        <v>260000</v>
      </c>
      <c r="D22" s="43">
        <f t="shared" si="4"/>
        <v>260000</v>
      </c>
      <c r="E22" s="43">
        <f t="shared" si="4"/>
        <v>260000</v>
      </c>
      <c r="F22" s="43">
        <f t="shared" si="4"/>
        <v>260000</v>
      </c>
      <c r="G22" s="43">
        <f t="shared" si="4"/>
        <v>260000</v>
      </c>
      <c r="H22" s="43">
        <f t="shared" si="4"/>
        <v>260000</v>
      </c>
      <c r="I22" s="43">
        <f t="shared" si="4"/>
        <v>260000</v>
      </c>
      <c r="J22" s="43">
        <f t="shared" si="4"/>
        <v>260000</v>
      </c>
      <c r="K22" s="43">
        <f t="shared" si="4"/>
        <v>260000</v>
      </c>
      <c r="L22" s="43">
        <f t="shared" si="4"/>
        <v>260000</v>
      </c>
      <c r="M22" s="43">
        <f t="shared" si="4"/>
        <v>260000</v>
      </c>
      <c r="N22" s="43">
        <f t="shared" si="4"/>
        <v>260000</v>
      </c>
    </row>
    <row r="23" spans="1:15" ht="15.75" customHeight="1" x14ac:dyDescent="0.2">
      <c r="A23" s="10" t="s">
        <v>80</v>
      </c>
      <c r="B23" s="51">
        <v>0</v>
      </c>
      <c r="C23" s="51">
        <v>0</v>
      </c>
      <c r="D23" s="51">
        <v>0</v>
      </c>
      <c r="E23" s="51">
        <v>0</v>
      </c>
      <c r="F23" s="51">
        <v>0</v>
      </c>
      <c r="G23" s="51">
        <v>0</v>
      </c>
      <c r="H23" s="51">
        <v>0</v>
      </c>
      <c r="I23" s="51">
        <v>0</v>
      </c>
      <c r="J23" s="51">
        <v>0</v>
      </c>
      <c r="K23" s="51">
        <v>0</v>
      </c>
      <c r="L23" s="51">
        <v>0</v>
      </c>
      <c r="M23" s="51">
        <v>0</v>
      </c>
      <c r="N23" s="51">
        <v>0</v>
      </c>
    </row>
    <row r="24" spans="1:15" ht="15.75" customHeight="1" x14ac:dyDescent="0.2">
      <c r="A24" s="10" t="s">
        <v>81</v>
      </c>
      <c r="B24" s="51">
        <f t="shared" ref="B24:N24" si="5">0</f>
        <v>0</v>
      </c>
      <c r="C24" s="51">
        <f t="shared" si="5"/>
        <v>0</v>
      </c>
      <c r="D24" s="51">
        <f t="shared" si="5"/>
        <v>0</v>
      </c>
      <c r="E24" s="51">
        <f t="shared" si="5"/>
        <v>0</v>
      </c>
      <c r="F24" s="51">
        <f t="shared" si="5"/>
        <v>0</v>
      </c>
      <c r="G24" s="51">
        <f t="shared" si="5"/>
        <v>0</v>
      </c>
      <c r="H24" s="51">
        <f t="shared" si="5"/>
        <v>0</v>
      </c>
      <c r="I24" s="51">
        <f t="shared" si="5"/>
        <v>0</v>
      </c>
      <c r="J24" s="51">
        <f t="shared" si="5"/>
        <v>0</v>
      </c>
      <c r="K24" s="51">
        <f t="shared" si="5"/>
        <v>0</v>
      </c>
      <c r="L24" s="51">
        <f t="shared" si="5"/>
        <v>0</v>
      </c>
      <c r="M24" s="51">
        <f t="shared" si="5"/>
        <v>0</v>
      </c>
      <c r="N24" s="51">
        <f t="shared" si="5"/>
        <v>0</v>
      </c>
    </row>
    <row r="25" spans="1:15" ht="15.75" customHeight="1" x14ac:dyDescent="0.2">
      <c r="A25" s="10" t="s">
        <v>82</v>
      </c>
      <c r="B25" s="51">
        <v>0</v>
      </c>
      <c r="C25" s="51">
        <v>0</v>
      </c>
      <c r="D25" s="51">
        <v>0</v>
      </c>
      <c r="E25" s="51">
        <v>0</v>
      </c>
      <c r="F25" s="51">
        <v>0</v>
      </c>
      <c r="G25" s="51">
        <v>0</v>
      </c>
      <c r="H25" s="51">
        <v>0</v>
      </c>
      <c r="I25" s="51">
        <v>0</v>
      </c>
      <c r="J25" s="51">
        <v>0</v>
      </c>
      <c r="K25" s="51">
        <v>0</v>
      </c>
      <c r="L25" s="51">
        <v>0</v>
      </c>
      <c r="M25" s="51">
        <v>0</v>
      </c>
      <c r="N25" s="51">
        <v>0</v>
      </c>
    </row>
    <row r="26" spans="1:15" ht="15.75" customHeight="1" x14ac:dyDescent="0.2">
      <c r="A26" s="10" t="s">
        <v>83</v>
      </c>
      <c r="B26" s="56"/>
      <c r="C26" s="56">
        <f>'Profit &amp; Loss'!B34</f>
        <v>45250.320000000007</v>
      </c>
      <c r="D26" s="56">
        <f>'Profit &amp; Loss'!C34+C26</f>
        <v>90001.640000000014</v>
      </c>
      <c r="E26" s="56">
        <f>'Profit &amp; Loss'!D34+D26</f>
        <v>134752.96000000002</v>
      </c>
      <c r="F26" s="56">
        <f>'Profit &amp; Loss'!E34+E26</f>
        <v>179504.28000000003</v>
      </c>
      <c r="G26" s="56">
        <f>'Profit &amp; Loss'!F34+F26</f>
        <v>224255.60000000003</v>
      </c>
      <c r="H26" s="56">
        <f>'Profit &amp; Loss'!G34+G26</f>
        <v>268005.92000000004</v>
      </c>
      <c r="I26" s="56">
        <f>'Profit &amp; Loss'!H34+H26</f>
        <v>311756.24000000005</v>
      </c>
      <c r="J26" s="56">
        <f>'Profit &amp; Loss'!I34+I26</f>
        <v>355506.56000000006</v>
      </c>
      <c r="K26" s="56">
        <f>'Profit &amp; Loss'!J34+J26</f>
        <v>399256.88000000006</v>
      </c>
      <c r="L26" s="56">
        <f>'Profit &amp; Loss'!K34+K26</f>
        <v>443007.20000000007</v>
      </c>
      <c r="M26" s="56">
        <f>'Profit &amp; Loss'!L34+L26</f>
        <v>486757.52000000008</v>
      </c>
      <c r="N26" s="56">
        <f>'Profit &amp; Loss'!M34+M26</f>
        <v>530507.84000000008</v>
      </c>
    </row>
    <row r="27" spans="1:15" ht="15.75" customHeight="1" x14ac:dyDescent="0.2">
      <c r="A27" s="6" t="s">
        <v>84</v>
      </c>
      <c r="B27" s="57">
        <f t="shared" ref="B27:N27" si="6">SUBTOTAL(9,B22:B26)</f>
        <v>260000</v>
      </c>
      <c r="C27" s="57">
        <f t="shared" si="6"/>
        <v>305250.32</v>
      </c>
      <c r="D27" s="57">
        <f t="shared" si="6"/>
        <v>350001.64</v>
      </c>
      <c r="E27" s="57">
        <f t="shared" si="6"/>
        <v>394752.96</v>
      </c>
      <c r="F27" s="57">
        <f t="shared" si="6"/>
        <v>439504.28</v>
      </c>
      <c r="G27" s="57">
        <f t="shared" si="6"/>
        <v>484255.60000000003</v>
      </c>
      <c r="H27" s="57">
        <f t="shared" si="6"/>
        <v>528005.92000000004</v>
      </c>
      <c r="I27" s="57">
        <f t="shared" si="6"/>
        <v>571756.24</v>
      </c>
      <c r="J27" s="57">
        <f t="shared" si="6"/>
        <v>615506.56000000006</v>
      </c>
      <c r="K27" s="57">
        <f t="shared" si="6"/>
        <v>659256.88000000012</v>
      </c>
      <c r="L27" s="57">
        <f t="shared" si="6"/>
        <v>703007.20000000007</v>
      </c>
      <c r="M27" s="57">
        <f t="shared" si="6"/>
        <v>746757.52</v>
      </c>
      <c r="N27" s="57">
        <f t="shared" si="6"/>
        <v>790507.84000000008</v>
      </c>
      <c r="O27" s="31"/>
    </row>
    <row r="28" spans="1:15" ht="15.75" customHeight="1" x14ac:dyDescent="0.2">
      <c r="A28" s="6" t="s">
        <v>85</v>
      </c>
      <c r="B28" s="53">
        <f t="shared" ref="B28:N28" si="7">SUBTOTAL(9,B13:B27)</f>
        <v>295000</v>
      </c>
      <c r="C28" s="53">
        <f t="shared" si="7"/>
        <v>381878.32</v>
      </c>
      <c r="D28" s="53">
        <f t="shared" si="7"/>
        <v>423629.64</v>
      </c>
      <c r="E28" s="53">
        <f t="shared" si="7"/>
        <v>466380.96</v>
      </c>
      <c r="F28" s="53">
        <f t="shared" si="7"/>
        <v>515632.28</v>
      </c>
      <c r="G28" s="53">
        <f t="shared" si="7"/>
        <v>555883.60000000009</v>
      </c>
      <c r="H28" s="53">
        <f t="shared" si="7"/>
        <v>599633.92000000004</v>
      </c>
      <c r="I28" s="53">
        <f t="shared" si="7"/>
        <v>643384.24</v>
      </c>
      <c r="J28" s="53">
        <f t="shared" si="7"/>
        <v>687134.56</v>
      </c>
      <c r="K28" s="53">
        <f t="shared" si="7"/>
        <v>730884.88000000012</v>
      </c>
      <c r="L28" s="53">
        <f t="shared" si="7"/>
        <v>774635.20000000007</v>
      </c>
      <c r="M28" s="53">
        <f t="shared" si="7"/>
        <v>818385.52</v>
      </c>
      <c r="N28" s="53">
        <f t="shared" si="7"/>
        <v>862135.84000000008</v>
      </c>
    </row>
    <row r="29" spans="1:15" ht="15.75" customHeight="1" x14ac:dyDescent="0.2">
      <c r="A29" s="58" t="s">
        <v>86</v>
      </c>
      <c r="B29" s="59">
        <f t="shared" ref="B29:N29" si="8">B28-B10</f>
        <v>0</v>
      </c>
      <c r="C29" s="59">
        <f t="shared" si="8"/>
        <v>0</v>
      </c>
      <c r="D29" s="59">
        <f t="shared" si="8"/>
        <v>0</v>
      </c>
      <c r="E29" s="59">
        <f t="shared" si="8"/>
        <v>0</v>
      </c>
      <c r="F29" s="59">
        <f t="shared" si="8"/>
        <v>0</v>
      </c>
      <c r="G29" s="59">
        <f t="shared" si="8"/>
        <v>0</v>
      </c>
      <c r="H29" s="59">
        <f t="shared" si="8"/>
        <v>0</v>
      </c>
      <c r="I29" s="59">
        <f t="shared" si="8"/>
        <v>0</v>
      </c>
      <c r="J29" s="59">
        <f t="shared" si="8"/>
        <v>0</v>
      </c>
      <c r="K29" s="59">
        <f t="shared" si="8"/>
        <v>0</v>
      </c>
      <c r="L29" s="59">
        <f t="shared" si="8"/>
        <v>0</v>
      </c>
      <c r="M29" s="59">
        <f t="shared" si="8"/>
        <v>0</v>
      </c>
      <c r="N29" s="59">
        <f t="shared" si="8"/>
        <v>0</v>
      </c>
    </row>
    <row r="30" spans="1:15" ht="15.75" customHeight="1" x14ac:dyDescent="0.2">
      <c r="B30" s="43"/>
      <c r="C30" s="43"/>
      <c r="D30" s="43"/>
      <c r="E30" s="43"/>
      <c r="F30" s="43"/>
      <c r="G30" s="43"/>
      <c r="H30" s="43"/>
      <c r="I30" s="43"/>
      <c r="J30" s="43"/>
      <c r="K30" s="43"/>
      <c r="L30" s="43"/>
      <c r="M30" s="43"/>
      <c r="N30" s="43"/>
    </row>
    <row r="31" spans="1:15" ht="15.75" customHeight="1" x14ac:dyDescent="0.2">
      <c r="A31" s="15" t="s">
        <v>87</v>
      </c>
      <c r="B31" s="43">
        <f t="shared" ref="B31:N31" si="9">B8-B17</f>
        <v>260000</v>
      </c>
      <c r="C31" s="43">
        <f t="shared" si="9"/>
        <v>305250.32</v>
      </c>
      <c r="D31" s="43">
        <f t="shared" si="9"/>
        <v>350001.64</v>
      </c>
      <c r="E31" s="43">
        <f t="shared" si="9"/>
        <v>394752.96</v>
      </c>
      <c r="F31" s="43">
        <f t="shared" si="9"/>
        <v>439504.28</v>
      </c>
      <c r="G31" s="43">
        <f t="shared" si="9"/>
        <v>484255.6</v>
      </c>
      <c r="H31" s="43">
        <f t="shared" si="9"/>
        <v>528005.92000000004</v>
      </c>
      <c r="I31" s="43">
        <f t="shared" si="9"/>
        <v>571756.24</v>
      </c>
      <c r="J31" s="43">
        <f t="shared" si="9"/>
        <v>615506.56000000006</v>
      </c>
      <c r="K31" s="43">
        <f t="shared" si="9"/>
        <v>659256.88</v>
      </c>
      <c r="L31" s="43">
        <f t="shared" si="9"/>
        <v>703007.20000000007</v>
      </c>
      <c r="M31" s="43">
        <f t="shared" si="9"/>
        <v>746757.52000000014</v>
      </c>
      <c r="N31" s="43">
        <f t="shared" si="9"/>
        <v>790507.8400000002</v>
      </c>
    </row>
    <row r="32" spans="1:15" ht="15.75" customHeight="1" x14ac:dyDescent="0.2">
      <c r="A32" s="15" t="s">
        <v>88</v>
      </c>
      <c r="B32" s="21">
        <f t="shared" ref="B32:N32" si="10">B4/B31</f>
        <v>0.46153846153846156</v>
      </c>
      <c r="C32" s="21">
        <f t="shared" si="10"/>
        <v>0.46318182401905422</v>
      </c>
      <c r="D32" s="21">
        <f t="shared" si="10"/>
        <v>0.5232481767799716</v>
      </c>
      <c r="E32" s="21">
        <f t="shared" si="10"/>
        <v>0.57222886941747064</v>
      </c>
      <c r="F32" s="21">
        <f t="shared" si="10"/>
        <v>0.6260243017428635</v>
      </c>
      <c r="G32" s="21">
        <f t="shared" si="10"/>
        <v>0.65129175584133669</v>
      </c>
      <c r="H32" s="21">
        <f t="shared" si="10"/>
        <v>0.68018555549528681</v>
      </c>
      <c r="I32" s="21">
        <f t="shared" si="10"/>
        <v>0.70465749529904564</v>
      </c>
      <c r="J32" s="21">
        <f t="shared" si="10"/>
        <v>0.72565049509789137</v>
      </c>
      <c r="K32" s="21">
        <f t="shared" si="10"/>
        <v>0.74385717445982513</v>
      </c>
      <c r="L32" s="21">
        <f t="shared" si="10"/>
        <v>0.75979773749116652</v>
      </c>
      <c r="M32" s="21">
        <f t="shared" si="10"/>
        <v>0.77387047940273834</v>
      </c>
      <c r="N32" s="21">
        <f t="shared" si="10"/>
        <v>0.78638552148957819</v>
      </c>
    </row>
    <row r="33" spans="1:14" ht="15.75" customHeight="1" x14ac:dyDescent="0.2">
      <c r="A33" s="15" t="s">
        <v>89</v>
      </c>
      <c r="B33" s="20">
        <f t="shared" ref="B33:N33" si="11">IFERROR(B8/B17,0)</f>
        <v>8.4285714285714288</v>
      </c>
      <c r="C33" s="20">
        <f t="shared" si="11"/>
        <v>4.9835350002610017</v>
      </c>
      <c r="D33" s="20">
        <f t="shared" si="11"/>
        <v>5.7536486119411094</v>
      </c>
      <c r="E33" s="20">
        <f t="shared" si="11"/>
        <v>6.5111542972022116</v>
      </c>
      <c r="F33" s="20">
        <f t="shared" si="11"/>
        <v>6.7732277217318204</v>
      </c>
      <c r="G33" s="20">
        <f t="shared" si="11"/>
        <v>7.7607025185681575</v>
      </c>
      <c r="H33" s="20">
        <f t="shared" si="11"/>
        <v>8.3715016474004589</v>
      </c>
      <c r="I33" s="20">
        <f t="shared" si="11"/>
        <v>8.9823007762327585</v>
      </c>
      <c r="J33" s="20">
        <f t="shared" si="11"/>
        <v>9.5930999050650598</v>
      </c>
      <c r="K33" s="20">
        <f t="shared" si="11"/>
        <v>10.203899033897359</v>
      </c>
      <c r="L33" s="20">
        <f t="shared" si="11"/>
        <v>10.814698162729659</v>
      </c>
      <c r="M33" s="20">
        <f t="shared" si="11"/>
        <v>11.42549729156196</v>
      </c>
      <c r="N33" s="20">
        <f t="shared" si="11"/>
        <v>12.036296420394262</v>
      </c>
    </row>
    <row r="34" spans="1:14" ht="15.75" customHeight="1" x14ac:dyDescent="0.2">
      <c r="A34" s="15" t="s">
        <v>90</v>
      </c>
      <c r="B34" s="20">
        <f t="shared" ref="B34:N34" si="12">IFERROR(B4/B17,0)</f>
        <v>3.4285714285714284</v>
      </c>
      <c r="C34" s="20">
        <f t="shared" si="12"/>
        <v>1.8451010074646343</v>
      </c>
      <c r="D34" s="20">
        <f t="shared" si="12"/>
        <v>2.4873379692508286</v>
      </c>
      <c r="E34" s="20">
        <f t="shared" si="12"/>
        <v>3.1536415926732562</v>
      </c>
      <c r="F34" s="20">
        <f t="shared" si="12"/>
        <v>3.6141808532997057</v>
      </c>
      <c r="G34" s="20">
        <f t="shared" si="12"/>
        <v>4.4031898140392025</v>
      </c>
      <c r="H34" s="20">
        <f t="shared" si="12"/>
        <v>5.013988942871503</v>
      </c>
      <c r="I34" s="20">
        <f t="shared" si="12"/>
        <v>5.6247880717038035</v>
      </c>
      <c r="J34" s="20">
        <f t="shared" si="12"/>
        <v>6.235587200536103</v>
      </c>
      <c r="K34" s="20">
        <f t="shared" si="12"/>
        <v>6.8463863293684035</v>
      </c>
      <c r="L34" s="20">
        <f t="shared" si="12"/>
        <v>7.457185458200704</v>
      </c>
      <c r="M34" s="20">
        <f t="shared" si="12"/>
        <v>8.0679845870330045</v>
      </c>
      <c r="N34" s="20">
        <f t="shared" si="12"/>
        <v>8.6787837158653058</v>
      </c>
    </row>
    <row r="35" spans="1:14" ht="15.75" customHeight="1" x14ac:dyDescent="0.2"/>
    <row r="36" spans="1:14" ht="15.75" customHeight="1" x14ac:dyDescent="0.2"/>
    <row r="37" spans="1:14" ht="15.75" customHeight="1" x14ac:dyDescent="0.2"/>
    <row r="38" spans="1:14" ht="15.75" customHeight="1" x14ac:dyDescent="0.2"/>
    <row r="39" spans="1:14" ht="15.75" customHeight="1" x14ac:dyDescent="0.2"/>
    <row r="40" spans="1:14" ht="15.75" customHeight="1" x14ac:dyDescent="0.2"/>
    <row r="41" spans="1:14" ht="15.75" customHeight="1" x14ac:dyDescent="0.2"/>
    <row r="42" spans="1:14" ht="15.75" customHeight="1" x14ac:dyDescent="0.2"/>
    <row r="43" spans="1:14" ht="15.75" customHeight="1" x14ac:dyDescent="0.2"/>
    <row r="44" spans="1:14" ht="15.75" customHeight="1" x14ac:dyDescent="0.2"/>
    <row r="45" spans="1:14" ht="15.75" customHeight="1" x14ac:dyDescent="0.2"/>
    <row r="46" spans="1:14" ht="15.75" customHeight="1" x14ac:dyDescent="0.2"/>
    <row r="47" spans="1:14" ht="15.75" customHeight="1" x14ac:dyDescent="0.2"/>
    <row r="48" spans="1: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pageMargins left="0.75" right="0.75" top="1" bottom="1"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1"/>
  <sheetViews>
    <sheetView workbookViewId="0">
      <pane ySplit="1" topLeftCell="A2" activePane="bottomLeft" state="frozen"/>
      <selection pane="bottomLeft" activeCell="A25" sqref="A25"/>
    </sheetView>
  </sheetViews>
  <sheetFormatPr baseColWidth="10" defaultColWidth="11.28515625" defaultRowHeight="15" customHeight="1" x14ac:dyDescent="0.2"/>
  <cols>
    <col min="1" max="1" width="22.42578125" customWidth="1"/>
    <col min="2" max="5" width="11.42578125" customWidth="1"/>
    <col min="6" max="26" width="10.5703125" customWidth="1"/>
  </cols>
  <sheetData>
    <row r="1" spans="1:15" ht="15.75" customHeight="1" x14ac:dyDescent="0.2">
      <c r="B1" s="7" t="s">
        <v>10</v>
      </c>
      <c r="C1" s="7" t="s">
        <v>11</v>
      </c>
      <c r="D1" s="7" t="s">
        <v>12</v>
      </c>
      <c r="E1" s="7" t="s">
        <v>13</v>
      </c>
      <c r="F1" s="7" t="s">
        <v>14</v>
      </c>
      <c r="G1" s="7" t="s">
        <v>15</v>
      </c>
      <c r="H1" s="7" t="s">
        <v>16</v>
      </c>
      <c r="I1" s="7" t="s">
        <v>17</v>
      </c>
      <c r="J1" s="7" t="s">
        <v>18</v>
      </c>
      <c r="K1" s="7" t="s">
        <v>19</v>
      </c>
      <c r="L1" s="7" t="s">
        <v>20</v>
      </c>
      <c r="M1" s="7" t="s">
        <v>21</v>
      </c>
      <c r="N1" s="7" t="s">
        <v>22</v>
      </c>
    </row>
    <row r="2" spans="1:15" ht="15.75" customHeight="1" x14ac:dyDescent="0.2">
      <c r="A2" s="6" t="s">
        <v>91</v>
      </c>
      <c r="B2" s="60"/>
    </row>
    <row r="3" spans="1:15" ht="15.75" customHeight="1" x14ac:dyDescent="0.2">
      <c r="A3" s="10" t="s">
        <v>83</v>
      </c>
      <c r="B3" s="43">
        <f>'Profit &amp; Loss'!B34</f>
        <v>45250.320000000007</v>
      </c>
      <c r="C3" s="43">
        <f>'Profit &amp; Loss'!C34</f>
        <v>44751.320000000007</v>
      </c>
      <c r="D3" s="43">
        <f>'Profit &amp; Loss'!D34</f>
        <v>44751.320000000007</v>
      </c>
      <c r="E3" s="43">
        <f>'Profit &amp; Loss'!E34</f>
        <v>44751.320000000007</v>
      </c>
      <c r="F3" s="43">
        <f>'Profit &amp; Loss'!F34</f>
        <v>44751.320000000007</v>
      </c>
      <c r="G3" s="43">
        <f>'Profit &amp; Loss'!G34</f>
        <v>43750.320000000007</v>
      </c>
      <c r="H3" s="43">
        <f>'Profit &amp; Loss'!H34</f>
        <v>43750.320000000007</v>
      </c>
      <c r="I3" s="43">
        <f>'Profit &amp; Loss'!I34</f>
        <v>43750.320000000007</v>
      </c>
      <c r="J3" s="43">
        <f>'Profit &amp; Loss'!J34</f>
        <v>43750.320000000007</v>
      </c>
      <c r="K3" s="43">
        <f>'Profit &amp; Loss'!K34</f>
        <v>43750.320000000007</v>
      </c>
      <c r="L3" s="43">
        <f>'Profit &amp; Loss'!L34</f>
        <v>43750.320000000007</v>
      </c>
      <c r="M3" s="43">
        <f>'Profit &amp; Loss'!M34</f>
        <v>43750.320000000007</v>
      </c>
      <c r="N3" s="43">
        <f>SUM(B3:M3)</f>
        <v>530507.84000000008</v>
      </c>
    </row>
    <row r="4" spans="1:15" ht="15.75" customHeight="1" x14ac:dyDescent="0.2">
      <c r="A4" s="61" t="s">
        <v>92</v>
      </c>
      <c r="B4" s="43"/>
      <c r="C4" s="62"/>
      <c r="D4" s="62"/>
      <c r="E4" s="62"/>
      <c r="F4" s="62"/>
      <c r="G4" s="62"/>
      <c r="H4" s="62"/>
      <c r="I4" s="62"/>
      <c r="J4" s="62"/>
      <c r="K4" s="62"/>
      <c r="L4" s="62"/>
      <c r="M4" s="62"/>
      <c r="N4" s="62"/>
    </row>
    <row r="5" spans="1:15" ht="15.75" customHeight="1" x14ac:dyDescent="0.2">
      <c r="A5" s="10" t="s">
        <v>64</v>
      </c>
      <c r="B5" s="43">
        <f>'Balance Sheet'!B5-'Balance Sheet'!C5</f>
        <v>-65491.920000000013</v>
      </c>
      <c r="C5" s="43">
        <f>'Balance Sheet'!C5-'Balance Sheet'!D5</f>
        <v>0</v>
      </c>
      <c r="D5" s="43">
        <f>'Balance Sheet'!D5-'Balance Sheet'!E5</f>
        <v>0</v>
      </c>
      <c r="E5" s="43">
        <f>'Balance Sheet'!E5-'Balance Sheet'!F5</f>
        <v>0</v>
      </c>
      <c r="F5" s="43">
        <f>'Balance Sheet'!F5-'Balance Sheet'!G5</f>
        <v>0</v>
      </c>
      <c r="G5" s="43">
        <f>'Balance Sheet'!G5-'Balance Sheet'!H5</f>
        <v>0</v>
      </c>
      <c r="H5" s="43">
        <f>'Balance Sheet'!H5-'Balance Sheet'!I5</f>
        <v>0</v>
      </c>
      <c r="I5" s="43">
        <f>'Balance Sheet'!I5-'Balance Sheet'!J5</f>
        <v>0</v>
      </c>
      <c r="J5" s="43">
        <f>'Balance Sheet'!J5-'Balance Sheet'!K5</f>
        <v>0</v>
      </c>
      <c r="K5" s="43">
        <f>'Balance Sheet'!K5-'Balance Sheet'!L5</f>
        <v>0</v>
      </c>
      <c r="L5" s="43">
        <f>'Balance Sheet'!L5-'Balance Sheet'!M5</f>
        <v>0</v>
      </c>
      <c r="M5" s="43">
        <f>'Balance Sheet'!M5-'Balance Sheet'!N5</f>
        <v>0</v>
      </c>
      <c r="N5" s="43">
        <f t="shared" ref="N5:N9" si="0">SUM(B5:M5)</f>
        <v>-65491.920000000013</v>
      </c>
    </row>
    <row r="6" spans="1:15" ht="15.75" customHeight="1" x14ac:dyDescent="0.2">
      <c r="A6" s="10" t="s">
        <v>65</v>
      </c>
      <c r="B6" s="43">
        <f>'Balance Sheet'!B6-'Balance Sheet'!C6</f>
        <v>0</v>
      </c>
      <c r="C6" s="43">
        <f>'Balance Sheet'!C6-'Balance Sheet'!D6</f>
        <v>0</v>
      </c>
      <c r="D6" s="43">
        <f>'Balance Sheet'!D6-'Balance Sheet'!E6</f>
        <v>0</v>
      </c>
      <c r="E6" s="43">
        <f>'Balance Sheet'!E6-'Balance Sheet'!F6</f>
        <v>0</v>
      </c>
      <c r="F6" s="43">
        <f>'Balance Sheet'!F6-'Balance Sheet'!G6</f>
        <v>0</v>
      </c>
      <c r="G6" s="43">
        <f>'Balance Sheet'!G6-'Balance Sheet'!H6</f>
        <v>0</v>
      </c>
      <c r="H6" s="43">
        <f>'Balance Sheet'!H6-'Balance Sheet'!I6</f>
        <v>0</v>
      </c>
      <c r="I6" s="43">
        <f>'Balance Sheet'!I6-'Balance Sheet'!J6</f>
        <v>0</v>
      </c>
      <c r="J6" s="43">
        <f>'Balance Sheet'!J6-'Balance Sheet'!K6</f>
        <v>0</v>
      </c>
      <c r="K6" s="43">
        <f>'Balance Sheet'!K6-'Balance Sheet'!L6</f>
        <v>0</v>
      </c>
      <c r="L6" s="43">
        <f>'Balance Sheet'!L6-'Balance Sheet'!M6</f>
        <v>0</v>
      </c>
      <c r="M6" s="43">
        <f>'Balance Sheet'!M6-'Balance Sheet'!N6</f>
        <v>0</v>
      </c>
      <c r="N6" s="43">
        <f t="shared" si="0"/>
        <v>0</v>
      </c>
    </row>
    <row r="7" spans="1:15" ht="15.75" customHeight="1" x14ac:dyDescent="0.2">
      <c r="A7" s="10" t="s">
        <v>66</v>
      </c>
      <c r="B7" s="43">
        <f>'Balance Sheet'!B7-'Balance Sheet'!C7</f>
        <v>0</v>
      </c>
      <c r="C7" s="43">
        <f>'Balance Sheet'!C7-'Balance Sheet'!D7</f>
        <v>0</v>
      </c>
      <c r="D7" s="43">
        <f>'Balance Sheet'!D7-'Balance Sheet'!E7</f>
        <v>0</v>
      </c>
      <c r="E7" s="43">
        <f>'Balance Sheet'!E7-'Balance Sheet'!F7</f>
        <v>0</v>
      </c>
      <c r="F7" s="43">
        <f>'Balance Sheet'!F7-'Balance Sheet'!G7</f>
        <v>0</v>
      </c>
      <c r="G7" s="43">
        <f>'Balance Sheet'!G7-'Balance Sheet'!H7</f>
        <v>0</v>
      </c>
      <c r="H7" s="43">
        <f>'Balance Sheet'!H7-'Balance Sheet'!I7</f>
        <v>0</v>
      </c>
      <c r="I7" s="43">
        <f>'Balance Sheet'!I7-'Balance Sheet'!J7</f>
        <v>0</v>
      </c>
      <c r="J7" s="43">
        <f>'Balance Sheet'!J7-'Balance Sheet'!K7</f>
        <v>0</v>
      </c>
      <c r="K7" s="43">
        <f>'Balance Sheet'!K7-'Balance Sheet'!L7</f>
        <v>0</v>
      </c>
      <c r="L7" s="43">
        <f>'Balance Sheet'!L7-'Balance Sheet'!M7</f>
        <v>0</v>
      </c>
      <c r="M7" s="43">
        <f>'Balance Sheet'!M7-'Balance Sheet'!N7</f>
        <v>0</v>
      </c>
      <c r="N7" s="43">
        <f t="shared" si="0"/>
        <v>0</v>
      </c>
    </row>
    <row r="8" spans="1:15" ht="15.75" customHeight="1" x14ac:dyDescent="0.2">
      <c r="A8" s="10" t="s">
        <v>72</v>
      </c>
      <c r="B8" s="43">
        <f>'Balance Sheet'!C14-'Balance Sheet'!B14</f>
        <v>38628</v>
      </c>
      <c r="C8" s="43">
        <f>'Balance Sheet'!D14-'Balance Sheet'!C14</f>
        <v>0</v>
      </c>
      <c r="D8" s="43">
        <f>'Balance Sheet'!E14-'Balance Sheet'!D14</f>
        <v>0</v>
      </c>
      <c r="E8" s="43">
        <f>'Balance Sheet'!F14-'Balance Sheet'!E14</f>
        <v>0</v>
      </c>
      <c r="F8" s="43">
        <f>'Balance Sheet'!G14-'Balance Sheet'!F14</f>
        <v>0</v>
      </c>
      <c r="G8" s="43">
        <f>'Balance Sheet'!H14-'Balance Sheet'!G14</f>
        <v>0</v>
      </c>
      <c r="H8" s="43">
        <f>'Balance Sheet'!I14-'Balance Sheet'!H14</f>
        <v>0</v>
      </c>
      <c r="I8" s="43">
        <f>'Balance Sheet'!J14-'Balance Sheet'!I14</f>
        <v>0</v>
      </c>
      <c r="J8" s="43">
        <f>'Balance Sheet'!K14-'Balance Sheet'!J14</f>
        <v>0</v>
      </c>
      <c r="K8" s="43">
        <f>'Balance Sheet'!L14-'Balance Sheet'!K14</f>
        <v>0</v>
      </c>
      <c r="L8" s="43">
        <f>'Balance Sheet'!M14-'Balance Sheet'!L14</f>
        <v>0</v>
      </c>
      <c r="M8" s="43">
        <f>'Balance Sheet'!N14-'Balance Sheet'!M14</f>
        <v>0</v>
      </c>
      <c r="N8" s="43">
        <f t="shared" si="0"/>
        <v>38628</v>
      </c>
    </row>
    <row r="9" spans="1:15" ht="15.75" customHeight="1" x14ac:dyDescent="0.2">
      <c r="A9" s="10" t="s">
        <v>74</v>
      </c>
      <c r="B9" s="56">
        <f>'Balance Sheet'!C16-'Balance Sheet'!B16</f>
        <v>0</v>
      </c>
      <c r="C9" s="56">
        <f>'Balance Sheet'!D16-'Balance Sheet'!C16</f>
        <v>0</v>
      </c>
      <c r="D9" s="56">
        <f>'Balance Sheet'!E16-'Balance Sheet'!D16</f>
        <v>0</v>
      </c>
      <c r="E9" s="56">
        <f>'Balance Sheet'!F16-'Balance Sheet'!E16</f>
        <v>0</v>
      </c>
      <c r="F9" s="56">
        <f>'Balance Sheet'!G16-'Balance Sheet'!F16</f>
        <v>0</v>
      </c>
      <c r="G9" s="56">
        <f>'Balance Sheet'!H16-'Balance Sheet'!G16</f>
        <v>0</v>
      </c>
      <c r="H9" s="56">
        <f>'Balance Sheet'!I16-'Balance Sheet'!H16</f>
        <v>0</v>
      </c>
      <c r="I9" s="56">
        <f>'Balance Sheet'!J16-'Balance Sheet'!I16</f>
        <v>0</v>
      </c>
      <c r="J9" s="56">
        <f>'Balance Sheet'!K16-'Balance Sheet'!J16</f>
        <v>0</v>
      </c>
      <c r="K9" s="56">
        <f>'Balance Sheet'!L16-'Balance Sheet'!K16</f>
        <v>0</v>
      </c>
      <c r="L9" s="56">
        <f>'Balance Sheet'!M16-'Balance Sheet'!L16</f>
        <v>0</v>
      </c>
      <c r="M9" s="56">
        <f>'Balance Sheet'!N16-'Balance Sheet'!M16</f>
        <v>0</v>
      </c>
      <c r="N9" s="56">
        <f t="shared" si="0"/>
        <v>0</v>
      </c>
    </row>
    <row r="10" spans="1:15" ht="15.75" customHeight="1" x14ac:dyDescent="0.2">
      <c r="A10" s="19" t="s">
        <v>93</v>
      </c>
      <c r="B10" s="43">
        <f t="shared" ref="B10:N10" si="1">SUM(B5:B9)+B3</f>
        <v>18386.399999999994</v>
      </c>
      <c r="C10" s="43">
        <f t="shared" si="1"/>
        <v>44751.320000000007</v>
      </c>
      <c r="D10" s="43">
        <f t="shared" si="1"/>
        <v>44751.320000000007</v>
      </c>
      <c r="E10" s="43">
        <f t="shared" si="1"/>
        <v>44751.320000000007</v>
      </c>
      <c r="F10" s="43">
        <f t="shared" si="1"/>
        <v>44751.320000000007</v>
      </c>
      <c r="G10" s="43">
        <f t="shared" si="1"/>
        <v>43750.320000000007</v>
      </c>
      <c r="H10" s="43">
        <f t="shared" si="1"/>
        <v>43750.320000000007</v>
      </c>
      <c r="I10" s="43">
        <f t="shared" si="1"/>
        <v>43750.320000000007</v>
      </c>
      <c r="J10" s="43">
        <f t="shared" si="1"/>
        <v>43750.320000000007</v>
      </c>
      <c r="K10" s="43">
        <f t="shared" si="1"/>
        <v>43750.320000000007</v>
      </c>
      <c r="L10" s="43">
        <f t="shared" si="1"/>
        <v>43750.320000000007</v>
      </c>
      <c r="M10" s="43">
        <f t="shared" si="1"/>
        <v>43750.320000000007</v>
      </c>
      <c r="N10" s="43">
        <f t="shared" si="1"/>
        <v>503643.92000000004</v>
      </c>
      <c r="O10" s="26"/>
    </row>
    <row r="11" spans="1:15" ht="15.75" customHeight="1" x14ac:dyDescent="0.2">
      <c r="B11" s="43"/>
      <c r="C11" s="43"/>
      <c r="D11" s="43"/>
      <c r="E11" s="43"/>
      <c r="F11" s="43"/>
      <c r="G11" s="43"/>
      <c r="H11" s="43"/>
      <c r="I11" s="43"/>
      <c r="J11" s="43"/>
      <c r="K11" s="43"/>
      <c r="L11" s="43"/>
      <c r="M11" s="43"/>
      <c r="N11" s="43"/>
    </row>
    <row r="12" spans="1:15" ht="15.75" customHeight="1" x14ac:dyDescent="0.2">
      <c r="A12" s="6" t="s">
        <v>94</v>
      </c>
      <c r="B12" s="43"/>
      <c r="C12" s="43"/>
      <c r="D12" s="43"/>
      <c r="E12" s="43"/>
      <c r="F12" s="43"/>
      <c r="G12" s="43"/>
      <c r="H12" s="43"/>
      <c r="I12" s="43"/>
      <c r="J12" s="43"/>
      <c r="K12" s="43"/>
      <c r="L12" s="43"/>
      <c r="M12" s="43"/>
      <c r="N12" s="43"/>
    </row>
    <row r="13" spans="1:15" ht="15.75" customHeight="1" x14ac:dyDescent="0.2">
      <c r="A13" s="10" t="s">
        <v>95</v>
      </c>
      <c r="B13" s="56">
        <f>'Balance Sheet'!B9-'Balance Sheet'!C9</f>
        <v>0</v>
      </c>
      <c r="C13" s="56">
        <f>'Balance Sheet'!C9-'Balance Sheet'!D9</f>
        <v>0</v>
      </c>
      <c r="D13" s="56">
        <f>'Balance Sheet'!D9-'Balance Sheet'!E9</f>
        <v>0</v>
      </c>
      <c r="E13" s="56">
        <f>'Balance Sheet'!E9-'Balance Sheet'!F9</f>
        <v>0</v>
      </c>
      <c r="F13" s="56">
        <f>'Balance Sheet'!F9-'Balance Sheet'!G9</f>
        <v>0</v>
      </c>
      <c r="G13" s="56">
        <f>'Balance Sheet'!G9-'Balance Sheet'!H9</f>
        <v>0</v>
      </c>
      <c r="H13" s="56">
        <f>'Balance Sheet'!H9-'Balance Sheet'!I9</f>
        <v>0</v>
      </c>
      <c r="I13" s="56">
        <f>'Balance Sheet'!I9-'Balance Sheet'!J9</f>
        <v>0</v>
      </c>
      <c r="J13" s="56">
        <f>'Balance Sheet'!J9-'Balance Sheet'!K9</f>
        <v>0</v>
      </c>
      <c r="K13" s="56">
        <f>'Balance Sheet'!K9-'Balance Sheet'!L9</f>
        <v>0</v>
      </c>
      <c r="L13" s="56">
        <f>'Balance Sheet'!L9-'Balance Sheet'!M9</f>
        <v>0</v>
      </c>
      <c r="M13" s="56">
        <f>'Balance Sheet'!M9-'Balance Sheet'!N9</f>
        <v>0</v>
      </c>
      <c r="N13" s="56">
        <f t="shared" ref="N13:N14" si="2">SUM(B13:M13)</f>
        <v>0</v>
      </c>
      <c r="O13" s="26"/>
    </row>
    <row r="14" spans="1:15" ht="15.75" customHeight="1" x14ac:dyDescent="0.2">
      <c r="A14" s="6" t="s">
        <v>96</v>
      </c>
      <c r="B14" s="43">
        <f t="shared" ref="B14:M14" si="3">SUM(B13)</f>
        <v>0</v>
      </c>
      <c r="C14" s="43">
        <f t="shared" si="3"/>
        <v>0</v>
      </c>
      <c r="D14" s="43">
        <f t="shared" si="3"/>
        <v>0</v>
      </c>
      <c r="E14" s="43">
        <f t="shared" si="3"/>
        <v>0</v>
      </c>
      <c r="F14" s="43">
        <f t="shared" si="3"/>
        <v>0</v>
      </c>
      <c r="G14" s="43">
        <f t="shared" si="3"/>
        <v>0</v>
      </c>
      <c r="H14" s="43">
        <f t="shared" si="3"/>
        <v>0</v>
      </c>
      <c r="I14" s="43">
        <f t="shared" si="3"/>
        <v>0</v>
      </c>
      <c r="J14" s="43">
        <f t="shared" si="3"/>
        <v>0</v>
      </c>
      <c r="K14" s="43">
        <f t="shared" si="3"/>
        <v>0</v>
      </c>
      <c r="L14" s="43">
        <f t="shared" si="3"/>
        <v>0</v>
      </c>
      <c r="M14" s="43">
        <f t="shared" si="3"/>
        <v>0</v>
      </c>
      <c r="N14" s="43">
        <f t="shared" si="2"/>
        <v>0</v>
      </c>
      <c r="O14" s="26"/>
    </row>
    <row r="15" spans="1:15" ht="15.75" customHeight="1" x14ac:dyDescent="0.2">
      <c r="B15" s="43"/>
      <c r="C15" s="43"/>
      <c r="D15" s="43"/>
      <c r="E15" s="43"/>
      <c r="F15" s="43"/>
      <c r="G15" s="43"/>
      <c r="H15" s="43"/>
      <c r="I15" s="43"/>
      <c r="J15" s="43"/>
      <c r="K15" s="43"/>
      <c r="L15" s="43"/>
      <c r="M15" s="43"/>
      <c r="N15" s="43"/>
    </row>
    <row r="16" spans="1:15" ht="15.75" customHeight="1" x14ac:dyDescent="0.2">
      <c r="A16" s="6" t="s">
        <v>97</v>
      </c>
      <c r="B16" s="43"/>
      <c r="C16" s="43"/>
      <c r="D16" s="43"/>
      <c r="E16" s="43"/>
      <c r="F16" s="43"/>
      <c r="G16" s="43"/>
      <c r="H16" s="43"/>
      <c r="I16" s="43"/>
      <c r="J16" s="43"/>
      <c r="K16" s="43"/>
      <c r="L16" s="43"/>
      <c r="M16" s="43"/>
      <c r="N16" s="43"/>
    </row>
    <row r="17" spans="1:15" ht="15.75" customHeight="1" x14ac:dyDescent="0.2">
      <c r="A17" s="10" t="s">
        <v>98</v>
      </c>
      <c r="B17" s="43">
        <f>'Balance Sheet'!C15-'Balance Sheet'!B15</f>
        <v>3000</v>
      </c>
      <c r="C17" s="43">
        <f>'Balance Sheet'!D15-'Balance Sheet'!C15</f>
        <v>-3000</v>
      </c>
      <c r="D17" s="43">
        <f>'Balance Sheet'!E15-'Balance Sheet'!D15</f>
        <v>-2000</v>
      </c>
      <c r="E17" s="43">
        <f>'Balance Sheet'!F15-'Balance Sheet'!E15</f>
        <v>4500</v>
      </c>
      <c r="F17" s="43">
        <f>'Balance Sheet'!G15-'Balance Sheet'!F15</f>
        <v>-4500</v>
      </c>
      <c r="G17" s="43">
        <f>'Balance Sheet'!H15-'Balance Sheet'!G15</f>
        <v>0</v>
      </c>
      <c r="H17" s="43">
        <f>'Balance Sheet'!I15-'Balance Sheet'!H15</f>
        <v>0</v>
      </c>
      <c r="I17" s="43">
        <f>'Balance Sheet'!J15-'Balance Sheet'!I15</f>
        <v>0</v>
      </c>
      <c r="J17" s="43">
        <f>'Balance Sheet'!K15-'Balance Sheet'!J15</f>
        <v>0</v>
      </c>
      <c r="K17" s="43">
        <f>'Balance Sheet'!L15-'Balance Sheet'!K15</f>
        <v>0</v>
      </c>
      <c r="L17" s="43">
        <f>'Balance Sheet'!M15-'Balance Sheet'!L15</f>
        <v>0</v>
      </c>
      <c r="M17" s="43">
        <f>'Balance Sheet'!N15-'Balance Sheet'!M15</f>
        <v>0</v>
      </c>
      <c r="N17" s="43">
        <f>SUM(B17:M17)</f>
        <v>-2000</v>
      </c>
    </row>
    <row r="18" spans="1:15" ht="15.75" customHeight="1" x14ac:dyDescent="0.2">
      <c r="A18" s="10" t="s">
        <v>99</v>
      </c>
      <c r="B18" s="43">
        <f>'Balance Sheet'!C23-'Balance Sheet'!B23</f>
        <v>0</v>
      </c>
      <c r="C18" s="43">
        <f>'Balance Sheet'!D23-'Balance Sheet'!C23</f>
        <v>0</v>
      </c>
      <c r="D18" s="43">
        <f>'Balance Sheet'!E23-'Balance Sheet'!D23</f>
        <v>0</v>
      </c>
      <c r="E18" s="43">
        <f>'Balance Sheet'!F23-'Balance Sheet'!E23</f>
        <v>0</v>
      </c>
      <c r="F18" s="43">
        <f>'Balance Sheet'!G23-'Balance Sheet'!F23</f>
        <v>0</v>
      </c>
      <c r="G18" s="43">
        <f>'Balance Sheet'!H23-'Balance Sheet'!G23</f>
        <v>0</v>
      </c>
      <c r="H18" s="43">
        <f>'Balance Sheet'!I23-'Balance Sheet'!H23</f>
        <v>0</v>
      </c>
      <c r="I18" s="43">
        <f>'Balance Sheet'!J23-'Balance Sheet'!I23</f>
        <v>0</v>
      </c>
      <c r="J18" s="43">
        <f>'Balance Sheet'!K23-'Balance Sheet'!J23</f>
        <v>0</v>
      </c>
      <c r="K18" s="43">
        <f>'Balance Sheet'!L23-'Balance Sheet'!K23</f>
        <v>0</v>
      </c>
      <c r="L18" s="43">
        <f>'Balance Sheet'!M23-'Balance Sheet'!L23</f>
        <v>0</v>
      </c>
      <c r="M18" s="43">
        <f>'Balance Sheet'!N23-'Balance Sheet'!M23</f>
        <v>0</v>
      </c>
      <c r="N18" s="43"/>
    </row>
    <row r="19" spans="1:15" ht="15.75" customHeight="1" x14ac:dyDescent="0.2">
      <c r="A19" s="10" t="s">
        <v>100</v>
      </c>
      <c r="B19" s="56">
        <f>'Balance Sheet'!C18-'Balance Sheet'!B18</f>
        <v>0</v>
      </c>
      <c r="C19" s="56">
        <f>'Balance Sheet'!D18-'Balance Sheet'!C18</f>
        <v>0</v>
      </c>
      <c r="D19" s="56">
        <f>'Balance Sheet'!E18-'Balance Sheet'!D18</f>
        <v>0</v>
      </c>
      <c r="E19" s="56">
        <f>'Balance Sheet'!F18-'Balance Sheet'!E18</f>
        <v>0</v>
      </c>
      <c r="F19" s="56">
        <f>'Balance Sheet'!G18-'Balance Sheet'!F18</f>
        <v>0</v>
      </c>
      <c r="G19" s="56">
        <f>'Balance Sheet'!H18-'Balance Sheet'!G18</f>
        <v>0</v>
      </c>
      <c r="H19" s="56">
        <f>'Balance Sheet'!I18-'Balance Sheet'!H18</f>
        <v>0</v>
      </c>
      <c r="I19" s="56">
        <f>'Balance Sheet'!J18-'Balance Sheet'!I18</f>
        <v>0</v>
      </c>
      <c r="J19" s="56">
        <f>'Balance Sheet'!K18-'Balance Sheet'!J18</f>
        <v>0</v>
      </c>
      <c r="K19" s="56">
        <f>'Balance Sheet'!L18-'Balance Sheet'!K18</f>
        <v>0</v>
      </c>
      <c r="L19" s="56">
        <f>'Balance Sheet'!M18-'Balance Sheet'!L18</f>
        <v>0</v>
      </c>
      <c r="M19" s="56">
        <f>'Balance Sheet'!N18-'Balance Sheet'!M18</f>
        <v>0</v>
      </c>
      <c r="N19" s="56">
        <f t="shared" ref="N19:N20" si="4">SUM(B19:M19)</f>
        <v>0</v>
      </c>
    </row>
    <row r="20" spans="1:15" ht="15.75" customHeight="1" x14ac:dyDescent="0.2">
      <c r="A20" s="6" t="s">
        <v>101</v>
      </c>
      <c r="B20" s="43">
        <f t="shared" ref="B20:M20" si="5">SUM(B17:B19)</f>
        <v>3000</v>
      </c>
      <c r="C20" s="43">
        <f t="shared" si="5"/>
        <v>-3000</v>
      </c>
      <c r="D20" s="43">
        <f t="shared" si="5"/>
        <v>-2000</v>
      </c>
      <c r="E20" s="43">
        <f t="shared" si="5"/>
        <v>4500</v>
      </c>
      <c r="F20" s="43">
        <f t="shared" si="5"/>
        <v>-4500</v>
      </c>
      <c r="G20" s="43">
        <f t="shared" si="5"/>
        <v>0</v>
      </c>
      <c r="H20" s="43">
        <f t="shared" si="5"/>
        <v>0</v>
      </c>
      <c r="I20" s="43">
        <f t="shared" si="5"/>
        <v>0</v>
      </c>
      <c r="J20" s="43">
        <f t="shared" si="5"/>
        <v>0</v>
      </c>
      <c r="K20" s="43">
        <f t="shared" si="5"/>
        <v>0</v>
      </c>
      <c r="L20" s="43">
        <f t="shared" si="5"/>
        <v>0</v>
      </c>
      <c r="M20" s="43">
        <f t="shared" si="5"/>
        <v>0</v>
      </c>
      <c r="N20" s="43">
        <f t="shared" si="4"/>
        <v>-2000</v>
      </c>
      <c r="O20" s="26"/>
    </row>
    <row r="21" spans="1:15" ht="15.75" customHeight="1" x14ac:dyDescent="0.2">
      <c r="B21" s="43"/>
      <c r="C21" s="43"/>
      <c r="D21" s="43"/>
      <c r="E21" s="43"/>
      <c r="F21" s="43"/>
      <c r="G21" s="43"/>
      <c r="H21" s="43"/>
      <c r="I21" s="43"/>
      <c r="J21" s="43"/>
      <c r="K21" s="43"/>
      <c r="L21" s="43"/>
      <c r="M21" s="43"/>
      <c r="N21" s="43"/>
    </row>
    <row r="22" spans="1:15" ht="15.75" customHeight="1" x14ac:dyDescent="0.2">
      <c r="A22" s="15" t="s">
        <v>102</v>
      </c>
      <c r="B22" s="53">
        <f t="shared" ref="B22:M22" si="6">B10+B14+B20</f>
        <v>21386.399999999994</v>
      </c>
      <c r="C22" s="53">
        <f t="shared" si="6"/>
        <v>41751.320000000007</v>
      </c>
      <c r="D22" s="53">
        <f t="shared" si="6"/>
        <v>42751.320000000007</v>
      </c>
      <c r="E22" s="53">
        <f t="shared" si="6"/>
        <v>49251.320000000007</v>
      </c>
      <c r="F22" s="53">
        <f t="shared" si="6"/>
        <v>40251.320000000007</v>
      </c>
      <c r="G22" s="53">
        <f t="shared" si="6"/>
        <v>43750.320000000007</v>
      </c>
      <c r="H22" s="53">
        <f t="shared" si="6"/>
        <v>43750.320000000007</v>
      </c>
      <c r="I22" s="53">
        <f t="shared" si="6"/>
        <v>43750.320000000007</v>
      </c>
      <c r="J22" s="53">
        <f t="shared" si="6"/>
        <v>43750.320000000007</v>
      </c>
      <c r="K22" s="53">
        <f t="shared" si="6"/>
        <v>43750.320000000007</v>
      </c>
      <c r="L22" s="53">
        <f t="shared" si="6"/>
        <v>43750.320000000007</v>
      </c>
      <c r="M22" s="53">
        <f t="shared" si="6"/>
        <v>43750.320000000007</v>
      </c>
      <c r="N22" s="53">
        <f>SUM(B22:M22)</f>
        <v>501643.9200000001</v>
      </c>
    </row>
    <row r="23" spans="1:15" ht="15.75" customHeight="1" x14ac:dyDescent="0.2">
      <c r="A23" s="15" t="s">
        <v>103</v>
      </c>
      <c r="B23" s="56">
        <f>'Balance Sheet'!B4</f>
        <v>120000</v>
      </c>
      <c r="C23" s="56">
        <f t="shared" ref="C23:M23" si="7">B24</f>
        <v>141386.4</v>
      </c>
      <c r="D23" s="56">
        <f t="shared" si="7"/>
        <v>183137.72</v>
      </c>
      <c r="E23" s="56">
        <f t="shared" si="7"/>
        <v>225889.04</v>
      </c>
      <c r="F23" s="56">
        <f t="shared" si="7"/>
        <v>275140.36</v>
      </c>
      <c r="G23" s="56">
        <f t="shared" si="7"/>
        <v>315391.68</v>
      </c>
      <c r="H23" s="56">
        <f t="shared" si="7"/>
        <v>359142</v>
      </c>
      <c r="I23" s="56">
        <f t="shared" si="7"/>
        <v>402892.32</v>
      </c>
      <c r="J23" s="56">
        <f t="shared" si="7"/>
        <v>446642.64</v>
      </c>
      <c r="K23" s="56">
        <f t="shared" si="7"/>
        <v>490392.96</v>
      </c>
      <c r="L23" s="56">
        <f t="shared" si="7"/>
        <v>534143.28</v>
      </c>
      <c r="M23" s="56">
        <f t="shared" si="7"/>
        <v>577893.60000000009</v>
      </c>
      <c r="N23" s="56">
        <f>B23</f>
        <v>120000</v>
      </c>
    </row>
    <row r="24" spans="1:15" ht="15.75" customHeight="1" x14ac:dyDescent="0.2">
      <c r="A24" s="15" t="s">
        <v>104</v>
      </c>
      <c r="B24" s="53">
        <f t="shared" ref="B24:M24" si="8">SUM(B22:B23)</f>
        <v>141386.4</v>
      </c>
      <c r="C24" s="53">
        <f t="shared" si="8"/>
        <v>183137.72</v>
      </c>
      <c r="D24" s="53">
        <f t="shared" si="8"/>
        <v>225889.04</v>
      </c>
      <c r="E24" s="53">
        <f t="shared" si="8"/>
        <v>275140.36</v>
      </c>
      <c r="F24" s="53">
        <f t="shared" si="8"/>
        <v>315391.68</v>
      </c>
      <c r="G24" s="53">
        <f t="shared" si="8"/>
        <v>359142</v>
      </c>
      <c r="H24" s="53">
        <f t="shared" si="8"/>
        <v>402892.32</v>
      </c>
      <c r="I24" s="53">
        <f t="shared" si="8"/>
        <v>446642.64</v>
      </c>
      <c r="J24" s="53">
        <f t="shared" si="8"/>
        <v>490392.96</v>
      </c>
      <c r="K24" s="53">
        <f t="shared" si="8"/>
        <v>534143.28</v>
      </c>
      <c r="L24" s="53">
        <f t="shared" si="8"/>
        <v>577893.60000000009</v>
      </c>
      <c r="M24" s="53">
        <f t="shared" si="8"/>
        <v>621643.92000000016</v>
      </c>
      <c r="N24" s="53">
        <f>M24</f>
        <v>621643.92000000016</v>
      </c>
    </row>
    <row r="25" spans="1:15" ht="15.75" customHeight="1" x14ac:dyDescent="0.2">
      <c r="A25" s="58" t="s">
        <v>86</v>
      </c>
      <c r="B25" s="59">
        <f>B24-'Balance Sheet'!C4</f>
        <v>0</v>
      </c>
      <c r="C25" s="59">
        <f>C24-'Balance Sheet'!D4</f>
        <v>0</v>
      </c>
      <c r="D25" s="59">
        <f>D24-'Balance Sheet'!E4</f>
        <v>0</v>
      </c>
      <c r="E25" s="59">
        <f>E24-'Balance Sheet'!F4</f>
        <v>0</v>
      </c>
      <c r="F25" s="59">
        <f>F24-'Balance Sheet'!G4</f>
        <v>0</v>
      </c>
      <c r="G25" s="59">
        <f>G24-'Balance Sheet'!H4</f>
        <v>0</v>
      </c>
      <c r="H25" s="59">
        <f>H24-'Balance Sheet'!I4</f>
        <v>0</v>
      </c>
      <c r="I25" s="59">
        <f>I24-'Balance Sheet'!J4</f>
        <v>0</v>
      </c>
      <c r="J25" s="59">
        <f>J24-'Balance Sheet'!K4</f>
        <v>0</v>
      </c>
      <c r="K25" s="59">
        <f>K24-'Balance Sheet'!L4</f>
        <v>0</v>
      </c>
      <c r="L25" s="59">
        <f>L24-'Balance Sheet'!M4</f>
        <v>0</v>
      </c>
      <c r="M25" s="59">
        <f>M24-'Balance Sheet'!N4</f>
        <v>0</v>
      </c>
      <c r="N25" s="43"/>
    </row>
    <row r="26" spans="1:15" ht="15.75" customHeight="1" x14ac:dyDescent="0.2">
      <c r="B26" s="60"/>
      <c r="C26" s="60"/>
      <c r="D26" s="60"/>
      <c r="E26" s="60"/>
      <c r="F26" s="60"/>
      <c r="G26" s="60"/>
      <c r="H26" s="60"/>
      <c r="I26" s="60"/>
      <c r="J26" s="60"/>
      <c r="K26" s="60"/>
      <c r="L26" s="60"/>
      <c r="M26" s="60"/>
      <c r="N26" s="60"/>
    </row>
    <row r="27" spans="1:15" ht="15.75" customHeight="1" x14ac:dyDescent="0.2">
      <c r="B27" s="9"/>
      <c r="C27" s="9"/>
      <c r="D27" s="9"/>
      <c r="E27" s="9"/>
      <c r="F27" s="9"/>
      <c r="G27" s="9"/>
      <c r="H27" s="9"/>
      <c r="I27" s="9"/>
      <c r="J27" s="9"/>
      <c r="K27" s="9"/>
      <c r="L27" s="9"/>
      <c r="M27" s="9"/>
      <c r="N27" s="9"/>
    </row>
    <row r="28" spans="1:15" ht="15.75" customHeight="1" x14ac:dyDescent="0.2">
      <c r="B28" s="43"/>
      <c r="C28" s="43"/>
      <c r="D28" s="43"/>
      <c r="E28" s="43"/>
      <c r="F28" s="43"/>
      <c r="G28" s="43"/>
      <c r="H28" s="43"/>
      <c r="I28" s="43"/>
      <c r="J28" s="43"/>
      <c r="K28" s="43"/>
      <c r="L28" s="43"/>
      <c r="M28" s="43"/>
    </row>
    <row r="29" spans="1:15" ht="15.75" customHeight="1" x14ac:dyDescent="0.2"/>
    <row r="30" spans="1:15" ht="15.75" customHeight="1" x14ac:dyDescent="0.2"/>
    <row r="31" spans="1:15" ht="15.75" customHeight="1" x14ac:dyDescent="0.2"/>
    <row r="32" spans="1:1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conditionalFormatting sqref="B3:N25">
    <cfRule type="cellIs" dxfId="0" priority="1" operator="lessThan">
      <formula>0</formula>
    </cfRule>
  </conditionalFormatting>
  <pageMargins left="0.75" right="0.75" top="1" bottom="1" header="0" footer="0"/>
  <pageSetup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27"/>
  <sheetViews>
    <sheetView workbookViewId="0">
      <selection activeCell="B39" sqref="B39"/>
    </sheetView>
  </sheetViews>
  <sheetFormatPr baseColWidth="10" defaultColWidth="11.28515625" defaultRowHeight="15" customHeight="1" x14ac:dyDescent="0.2"/>
  <cols>
    <col min="1" max="1" width="16.7109375" customWidth="1"/>
    <col min="2" max="2" width="12.42578125" customWidth="1"/>
    <col min="3" max="3" width="11.28515625" customWidth="1"/>
    <col min="4" max="15" width="10.5703125" customWidth="1"/>
    <col min="16" max="16" width="21.42578125" customWidth="1"/>
    <col min="17" max="20" width="10.5703125" customWidth="1"/>
    <col min="21" max="21" width="12.42578125" customWidth="1"/>
    <col min="22" max="24" width="10.5703125" customWidth="1"/>
    <col min="25" max="25" width="11.42578125" customWidth="1"/>
  </cols>
  <sheetData>
    <row r="1" spans="1:25" ht="15.75" customHeight="1" x14ac:dyDescent="0.2"/>
    <row r="2" spans="1:25" ht="15.75" customHeight="1" x14ac:dyDescent="0.2">
      <c r="A2" s="6" t="s">
        <v>105</v>
      </c>
      <c r="B2" s="6" t="s">
        <v>106</v>
      </c>
      <c r="C2" s="7" t="s">
        <v>10</v>
      </c>
      <c r="D2" s="7" t="s">
        <v>11</v>
      </c>
      <c r="E2" s="7" t="s">
        <v>12</v>
      </c>
      <c r="F2" s="7" t="s">
        <v>13</v>
      </c>
      <c r="G2" s="7" t="s">
        <v>14</v>
      </c>
      <c r="H2" s="7" t="s">
        <v>15</v>
      </c>
      <c r="I2" s="7" t="s">
        <v>16</v>
      </c>
      <c r="J2" s="7" t="s">
        <v>17</v>
      </c>
      <c r="K2" s="7" t="s">
        <v>18</v>
      </c>
      <c r="L2" s="7" t="s">
        <v>19</v>
      </c>
      <c r="M2" s="7" t="s">
        <v>20</v>
      </c>
      <c r="N2" s="7" t="s">
        <v>21</v>
      </c>
      <c r="O2" s="14" t="s">
        <v>107</v>
      </c>
      <c r="P2" s="7"/>
      <c r="Q2" s="7"/>
      <c r="R2" s="7"/>
      <c r="S2" s="7"/>
    </row>
    <row r="3" spans="1:25" ht="15.75" customHeight="1" x14ac:dyDescent="0.2">
      <c r="A3" s="63" t="s">
        <v>108</v>
      </c>
      <c r="B3" s="24">
        <v>90000</v>
      </c>
      <c r="C3" s="64">
        <v>1</v>
      </c>
      <c r="D3" s="64">
        <v>1</v>
      </c>
      <c r="E3" s="64">
        <v>1</v>
      </c>
      <c r="F3" s="64">
        <v>1</v>
      </c>
      <c r="G3" s="64">
        <v>1</v>
      </c>
      <c r="H3" s="64">
        <v>1</v>
      </c>
      <c r="I3" s="64">
        <v>1</v>
      </c>
      <c r="J3" s="64">
        <v>1</v>
      </c>
      <c r="K3" s="64">
        <v>1</v>
      </c>
      <c r="L3" s="64">
        <v>1</v>
      </c>
      <c r="M3" s="64">
        <v>1</v>
      </c>
      <c r="N3" s="64">
        <v>1</v>
      </c>
      <c r="O3" s="65">
        <v>0.75</v>
      </c>
      <c r="V3" s="21"/>
    </row>
    <row r="4" spans="1:25" ht="15.75" customHeight="1" x14ac:dyDescent="0.2">
      <c r="A4" s="63" t="s">
        <v>109</v>
      </c>
      <c r="B4" s="24">
        <v>80000</v>
      </c>
      <c r="C4" s="64">
        <v>1</v>
      </c>
      <c r="D4" s="64">
        <v>1</v>
      </c>
      <c r="E4" s="64">
        <v>1</v>
      </c>
      <c r="F4" s="64">
        <v>1</v>
      </c>
      <c r="G4" s="64">
        <v>1</v>
      </c>
      <c r="H4" s="64">
        <v>1</v>
      </c>
      <c r="I4" s="64">
        <v>1</v>
      </c>
      <c r="J4" s="64">
        <v>1</v>
      </c>
      <c r="K4" s="64">
        <v>1</v>
      </c>
      <c r="L4" s="64">
        <v>1</v>
      </c>
      <c r="M4" s="64">
        <v>1</v>
      </c>
      <c r="N4" s="64">
        <v>1</v>
      </c>
      <c r="O4" s="65">
        <v>0.5</v>
      </c>
      <c r="V4" s="21"/>
    </row>
    <row r="5" spans="1:25" ht="15.75" customHeight="1" x14ac:dyDescent="0.2">
      <c r="A5" s="63" t="s">
        <v>110</v>
      </c>
      <c r="B5" s="24">
        <v>75000</v>
      </c>
      <c r="C5" s="64">
        <v>1</v>
      </c>
      <c r="D5" s="64">
        <v>1</v>
      </c>
      <c r="E5" s="64">
        <v>1</v>
      </c>
      <c r="F5" s="64">
        <v>1</v>
      </c>
      <c r="G5" s="64">
        <v>1</v>
      </c>
      <c r="H5" s="64">
        <v>1</v>
      </c>
      <c r="I5" s="64">
        <v>1</v>
      </c>
      <c r="J5" s="64">
        <v>1</v>
      </c>
      <c r="K5" s="64">
        <v>1</v>
      </c>
      <c r="L5" s="64">
        <v>1</v>
      </c>
      <c r="M5" s="64">
        <v>1</v>
      </c>
      <c r="N5" s="64">
        <v>1</v>
      </c>
      <c r="O5" s="65">
        <v>0.5</v>
      </c>
    </row>
    <row r="6" spans="1:25" ht="15.75" customHeight="1" x14ac:dyDescent="0.2">
      <c r="A6" s="63" t="s">
        <v>111</v>
      </c>
      <c r="B6" s="24">
        <v>60000</v>
      </c>
      <c r="C6" s="66">
        <f>'Profit &amp; Loss'!B39</f>
        <v>7</v>
      </c>
      <c r="D6" s="66">
        <f>'Profit &amp; Loss'!C39</f>
        <v>7</v>
      </c>
      <c r="E6" s="66">
        <f>'Profit &amp; Loss'!D39</f>
        <v>7</v>
      </c>
      <c r="F6" s="66">
        <f>'Profit &amp; Loss'!E39</f>
        <v>7</v>
      </c>
      <c r="G6" s="66">
        <f>'Profit &amp; Loss'!F39</f>
        <v>7</v>
      </c>
      <c r="H6" s="66">
        <f>'Profit &amp; Loss'!G39</f>
        <v>7</v>
      </c>
      <c r="I6" s="66">
        <f>'Profit &amp; Loss'!H39</f>
        <v>7</v>
      </c>
      <c r="J6" s="66">
        <f>'Profit &amp; Loss'!I39</f>
        <v>7</v>
      </c>
      <c r="K6" s="66">
        <f>'Profit &amp; Loss'!J39</f>
        <v>7</v>
      </c>
      <c r="L6" s="66">
        <f>'Profit &amp; Loss'!K39</f>
        <v>7</v>
      </c>
      <c r="M6" s="66">
        <f>'Profit &amp; Loss'!L39</f>
        <v>7</v>
      </c>
      <c r="N6" s="66">
        <f>'Profit &amp; Loss'!M39</f>
        <v>7</v>
      </c>
      <c r="O6" s="65">
        <v>1</v>
      </c>
      <c r="Q6" s="67"/>
      <c r="R6" s="67"/>
      <c r="S6" s="67"/>
    </row>
    <row r="7" spans="1:25" ht="15.75" customHeight="1" x14ac:dyDescent="0.2">
      <c r="A7" s="63" t="s">
        <v>112</v>
      </c>
      <c r="B7" s="24">
        <v>30000</v>
      </c>
      <c r="C7" s="64">
        <v>2</v>
      </c>
      <c r="D7" s="64">
        <v>2</v>
      </c>
      <c r="E7" s="64">
        <v>2</v>
      </c>
      <c r="F7" s="64">
        <v>2</v>
      </c>
      <c r="G7" s="64">
        <v>2</v>
      </c>
      <c r="H7" s="64">
        <v>2</v>
      </c>
      <c r="I7" s="64">
        <v>2</v>
      </c>
      <c r="J7" s="64">
        <v>2</v>
      </c>
      <c r="K7" s="64">
        <v>2</v>
      </c>
      <c r="L7" s="64">
        <v>2</v>
      </c>
      <c r="M7" s="64">
        <v>2</v>
      </c>
      <c r="N7" s="64">
        <v>2</v>
      </c>
      <c r="O7" s="65">
        <v>0.1</v>
      </c>
      <c r="Q7" s="67"/>
      <c r="R7" s="67"/>
      <c r="S7" s="67"/>
      <c r="U7" s="9"/>
      <c r="V7" s="9"/>
      <c r="W7" s="68"/>
      <c r="X7" s="68"/>
      <c r="Y7" s="43"/>
    </row>
    <row r="8" spans="1:25" ht="15.75" customHeight="1" x14ac:dyDescent="0.2">
      <c r="A8" s="63" t="s">
        <v>113</v>
      </c>
      <c r="B8" s="24">
        <v>50000</v>
      </c>
      <c r="C8" s="64">
        <v>1</v>
      </c>
      <c r="D8" s="64">
        <v>1</v>
      </c>
      <c r="E8" s="64">
        <v>1</v>
      </c>
      <c r="F8" s="64">
        <v>1</v>
      </c>
      <c r="G8" s="64">
        <v>1</v>
      </c>
      <c r="H8" s="64">
        <v>1</v>
      </c>
      <c r="I8" s="64">
        <v>1</v>
      </c>
      <c r="J8" s="64">
        <v>1</v>
      </c>
      <c r="K8" s="64">
        <v>1</v>
      </c>
      <c r="L8" s="64">
        <v>1</v>
      </c>
      <c r="M8" s="64">
        <v>1</v>
      </c>
      <c r="N8" s="64">
        <v>1</v>
      </c>
      <c r="O8" s="65">
        <v>0.5</v>
      </c>
      <c r="U8" s="9"/>
      <c r="V8" s="9"/>
      <c r="W8" s="68"/>
      <c r="X8" s="68"/>
      <c r="Y8" s="43"/>
    </row>
    <row r="9" spans="1:25" ht="15.75" customHeight="1" x14ac:dyDescent="0.2">
      <c r="C9" s="69">
        <f t="shared" ref="C9:N9" si="0">SUM(C3:C8)</f>
        <v>13</v>
      </c>
      <c r="D9" s="69">
        <f t="shared" si="0"/>
        <v>13</v>
      </c>
      <c r="E9" s="69">
        <f t="shared" si="0"/>
        <v>13</v>
      </c>
      <c r="F9" s="69">
        <f t="shared" si="0"/>
        <v>13</v>
      </c>
      <c r="G9" s="69">
        <f t="shared" si="0"/>
        <v>13</v>
      </c>
      <c r="H9" s="69">
        <f t="shared" si="0"/>
        <v>13</v>
      </c>
      <c r="I9" s="69">
        <f t="shared" si="0"/>
        <v>13</v>
      </c>
      <c r="J9" s="69">
        <f t="shared" si="0"/>
        <v>13</v>
      </c>
      <c r="K9" s="69">
        <f t="shared" si="0"/>
        <v>13</v>
      </c>
      <c r="L9" s="69">
        <f t="shared" si="0"/>
        <v>13</v>
      </c>
      <c r="M9" s="69">
        <f t="shared" si="0"/>
        <v>13</v>
      </c>
      <c r="N9" s="69">
        <f t="shared" si="0"/>
        <v>13</v>
      </c>
    </row>
    <row r="10" spans="1:25" ht="15.75" customHeight="1" x14ac:dyDescent="0.2"/>
    <row r="11" spans="1:25" ht="15.75" customHeight="1" x14ac:dyDescent="0.2">
      <c r="E11" s="9"/>
    </row>
    <row r="12" spans="1:25" ht="15.75" customHeight="1" x14ac:dyDescent="0.2">
      <c r="A12" s="6" t="s">
        <v>105</v>
      </c>
      <c r="B12" s="14" t="s">
        <v>114</v>
      </c>
      <c r="C12" s="7" t="str">
        <f t="shared" ref="C12:N12" si="1">C2</f>
        <v>Jan</v>
      </c>
      <c r="D12" s="7" t="str">
        <f t="shared" si="1"/>
        <v>Feb</v>
      </c>
      <c r="E12" s="7" t="str">
        <f t="shared" si="1"/>
        <v>Mar</v>
      </c>
      <c r="F12" s="7" t="str">
        <f t="shared" si="1"/>
        <v>Apr</v>
      </c>
      <c r="G12" s="7" t="str">
        <f t="shared" si="1"/>
        <v>May</v>
      </c>
      <c r="H12" s="7" t="str">
        <f t="shared" si="1"/>
        <v>Jun</v>
      </c>
      <c r="I12" s="7" t="str">
        <f t="shared" si="1"/>
        <v>Jul</v>
      </c>
      <c r="J12" s="7" t="str">
        <f t="shared" si="1"/>
        <v>Aug</v>
      </c>
      <c r="K12" s="7" t="str">
        <f t="shared" si="1"/>
        <v>Sep</v>
      </c>
      <c r="L12" s="7" t="str">
        <f t="shared" si="1"/>
        <v>Oct</v>
      </c>
      <c r="M12" s="7" t="str">
        <f t="shared" si="1"/>
        <v>Nov</v>
      </c>
      <c r="N12" s="7" t="str">
        <f t="shared" si="1"/>
        <v>Dec</v>
      </c>
      <c r="P12" s="7"/>
      <c r="Q12" s="7"/>
      <c r="R12" s="7"/>
      <c r="S12" s="7"/>
    </row>
    <row r="13" spans="1:25" ht="15.75" customHeight="1" x14ac:dyDescent="0.2">
      <c r="A13" s="15" t="str">
        <f t="shared" ref="A13:A18" si="2">A3</f>
        <v>GM</v>
      </c>
      <c r="B13" s="63" t="s">
        <v>115</v>
      </c>
      <c r="C13" s="43">
        <f t="shared" ref="C13:N13" si="3">C3*($B3/12)</f>
        <v>7500</v>
      </c>
      <c r="D13" s="43">
        <f t="shared" si="3"/>
        <v>7500</v>
      </c>
      <c r="E13" s="43">
        <f t="shared" si="3"/>
        <v>7500</v>
      </c>
      <c r="F13" s="43">
        <f t="shared" si="3"/>
        <v>7500</v>
      </c>
      <c r="G13" s="43">
        <f t="shared" si="3"/>
        <v>7500</v>
      </c>
      <c r="H13" s="43">
        <f t="shared" si="3"/>
        <v>7500</v>
      </c>
      <c r="I13" s="43">
        <f t="shared" si="3"/>
        <v>7500</v>
      </c>
      <c r="J13" s="43">
        <f t="shared" si="3"/>
        <v>7500</v>
      </c>
      <c r="K13" s="43">
        <f t="shared" si="3"/>
        <v>7500</v>
      </c>
      <c r="L13" s="43">
        <f t="shared" si="3"/>
        <v>7500</v>
      </c>
      <c r="M13" s="43">
        <f t="shared" si="3"/>
        <v>7500</v>
      </c>
      <c r="N13" s="43">
        <f t="shared" si="3"/>
        <v>7500</v>
      </c>
      <c r="V13" s="21"/>
    </row>
    <row r="14" spans="1:25" ht="15.75" customHeight="1" x14ac:dyDescent="0.2">
      <c r="A14" s="15" t="str">
        <f t="shared" si="2"/>
        <v>Parts Manager</v>
      </c>
      <c r="B14" s="63" t="s">
        <v>115</v>
      </c>
      <c r="C14" s="43">
        <f t="shared" ref="C14:N14" si="4">C4*($B4/12)</f>
        <v>6666.666666666667</v>
      </c>
      <c r="D14" s="43">
        <f t="shared" si="4"/>
        <v>6666.666666666667</v>
      </c>
      <c r="E14" s="43">
        <f t="shared" si="4"/>
        <v>6666.666666666667</v>
      </c>
      <c r="F14" s="43">
        <f t="shared" si="4"/>
        <v>6666.666666666667</v>
      </c>
      <c r="G14" s="43">
        <f t="shared" si="4"/>
        <v>6666.666666666667</v>
      </c>
      <c r="H14" s="43">
        <f t="shared" si="4"/>
        <v>6666.666666666667</v>
      </c>
      <c r="I14" s="43">
        <f t="shared" si="4"/>
        <v>6666.666666666667</v>
      </c>
      <c r="J14" s="43">
        <f t="shared" si="4"/>
        <v>6666.666666666667</v>
      </c>
      <c r="K14" s="43">
        <f t="shared" si="4"/>
        <v>6666.666666666667</v>
      </c>
      <c r="L14" s="43">
        <f t="shared" si="4"/>
        <v>6666.666666666667</v>
      </c>
      <c r="M14" s="43">
        <f t="shared" si="4"/>
        <v>6666.666666666667</v>
      </c>
      <c r="N14" s="43">
        <f t="shared" si="4"/>
        <v>6666.666666666667</v>
      </c>
      <c r="V14" s="21"/>
    </row>
    <row r="15" spans="1:25" ht="15.75" customHeight="1" x14ac:dyDescent="0.2">
      <c r="A15" s="15" t="str">
        <f t="shared" si="2"/>
        <v>Service Manager</v>
      </c>
      <c r="B15" s="63" t="s">
        <v>115</v>
      </c>
      <c r="C15" s="43">
        <f t="shared" ref="C15:N15" si="5">C5*($B5/12)</f>
        <v>6250</v>
      </c>
      <c r="D15" s="43">
        <f t="shared" si="5"/>
        <v>6250</v>
      </c>
      <c r="E15" s="43">
        <f t="shared" si="5"/>
        <v>6250</v>
      </c>
      <c r="F15" s="43">
        <f t="shared" si="5"/>
        <v>6250</v>
      </c>
      <c r="G15" s="43">
        <f t="shared" si="5"/>
        <v>6250</v>
      </c>
      <c r="H15" s="43">
        <f t="shared" si="5"/>
        <v>6250</v>
      </c>
      <c r="I15" s="43">
        <f t="shared" si="5"/>
        <v>6250</v>
      </c>
      <c r="J15" s="43">
        <f t="shared" si="5"/>
        <v>6250</v>
      </c>
      <c r="K15" s="43">
        <f t="shared" si="5"/>
        <v>6250</v>
      </c>
      <c r="L15" s="43">
        <f t="shared" si="5"/>
        <v>6250</v>
      </c>
      <c r="M15" s="43">
        <f t="shared" si="5"/>
        <v>6250</v>
      </c>
      <c r="N15" s="43">
        <f t="shared" si="5"/>
        <v>6250</v>
      </c>
    </row>
    <row r="16" spans="1:25" ht="15.75" customHeight="1" x14ac:dyDescent="0.2">
      <c r="A16" s="15" t="str">
        <f t="shared" si="2"/>
        <v>Technician</v>
      </c>
      <c r="B16" s="63" t="s">
        <v>116</v>
      </c>
      <c r="C16" s="43">
        <f t="shared" ref="C16:N16" si="6">C6*($B6/12)</f>
        <v>35000</v>
      </c>
      <c r="D16" s="43">
        <f t="shared" si="6"/>
        <v>35000</v>
      </c>
      <c r="E16" s="43">
        <f t="shared" si="6"/>
        <v>35000</v>
      </c>
      <c r="F16" s="43">
        <f t="shared" si="6"/>
        <v>35000</v>
      </c>
      <c r="G16" s="43">
        <f t="shared" si="6"/>
        <v>35000</v>
      </c>
      <c r="H16" s="43">
        <f t="shared" si="6"/>
        <v>35000</v>
      </c>
      <c r="I16" s="43">
        <f t="shared" si="6"/>
        <v>35000</v>
      </c>
      <c r="J16" s="43">
        <f t="shared" si="6"/>
        <v>35000</v>
      </c>
      <c r="K16" s="43">
        <f t="shared" si="6"/>
        <v>35000</v>
      </c>
      <c r="L16" s="43">
        <f t="shared" si="6"/>
        <v>35000</v>
      </c>
      <c r="M16" s="43">
        <f t="shared" si="6"/>
        <v>35000</v>
      </c>
      <c r="N16" s="43">
        <f t="shared" si="6"/>
        <v>35000</v>
      </c>
      <c r="Q16" s="9"/>
      <c r="R16" s="67"/>
      <c r="S16" s="67"/>
    </row>
    <row r="17" spans="1:25" ht="15.75" customHeight="1" x14ac:dyDescent="0.2">
      <c r="A17" s="15" t="str">
        <f t="shared" si="2"/>
        <v>Parts Runner</v>
      </c>
      <c r="B17" s="63" t="s">
        <v>116</v>
      </c>
      <c r="C17" s="43">
        <f t="shared" ref="C17:N17" si="7">C7*($B7/12)</f>
        <v>5000</v>
      </c>
      <c r="D17" s="43">
        <f t="shared" si="7"/>
        <v>5000</v>
      </c>
      <c r="E17" s="43">
        <f t="shared" si="7"/>
        <v>5000</v>
      </c>
      <c r="F17" s="43">
        <f t="shared" si="7"/>
        <v>5000</v>
      </c>
      <c r="G17" s="43">
        <f t="shared" si="7"/>
        <v>5000</v>
      </c>
      <c r="H17" s="43">
        <f t="shared" si="7"/>
        <v>5000</v>
      </c>
      <c r="I17" s="43">
        <f t="shared" si="7"/>
        <v>5000</v>
      </c>
      <c r="J17" s="43">
        <f t="shared" si="7"/>
        <v>5000</v>
      </c>
      <c r="K17" s="43">
        <f t="shared" si="7"/>
        <v>5000</v>
      </c>
      <c r="L17" s="43">
        <f t="shared" si="7"/>
        <v>5000</v>
      </c>
      <c r="M17" s="43">
        <f t="shared" si="7"/>
        <v>5000</v>
      </c>
      <c r="N17" s="43">
        <f t="shared" si="7"/>
        <v>5000</v>
      </c>
      <c r="Q17" s="9"/>
      <c r="R17" s="67"/>
      <c r="S17" s="67"/>
      <c r="U17" s="9"/>
      <c r="V17" s="9"/>
      <c r="W17" s="68"/>
      <c r="X17" s="68"/>
      <c r="Y17" s="43"/>
    </row>
    <row r="18" spans="1:25" ht="15.75" customHeight="1" x14ac:dyDescent="0.2">
      <c r="A18" s="15" t="str">
        <f t="shared" si="2"/>
        <v>Office Manager</v>
      </c>
      <c r="B18" s="63" t="s">
        <v>115</v>
      </c>
      <c r="C18" s="43">
        <f t="shared" ref="C18:N18" si="8">C8*($B8/12)</f>
        <v>4166.666666666667</v>
      </c>
      <c r="D18" s="43">
        <f t="shared" si="8"/>
        <v>4166.666666666667</v>
      </c>
      <c r="E18" s="43">
        <f t="shared" si="8"/>
        <v>4166.666666666667</v>
      </c>
      <c r="F18" s="43">
        <f t="shared" si="8"/>
        <v>4166.666666666667</v>
      </c>
      <c r="G18" s="43">
        <f t="shared" si="8"/>
        <v>4166.666666666667</v>
      </c>
      <c r="H18" s="43">
        <f t="shared" si="8"/>
        <v>4166.666666666667</v>
      </c>
      <c r="I18" s="43">
        <f t="shared" si="8"/>
        <v>4166.666666666667</v>
      </c>
      <c r="J18" s="43">
        <f t="shared" si="8"/>
        <v>4166.666666666667</v>
      </c>
      <c r="K18" s="43">
        <f t="shared" si="8"/>
        <v>4166.666666666667</v>
      </c>
      <c r="L18" s="43">
        <f t="shared" si="8"/>
        <v>4166.666666666667</v>
      </c>
      <c r="M18" s="43">
        <f t="shared" si="8"/>
        <v>4166.666666666667</v>
      </c>
      <c r="N18" s="43">
        <f t="shared" si="8"/>
        <v>4166.666666666667</v>
      </c>
      <c r="U18" s="9"/>
      <c r="V18" s="9"/>
      <c r="W18" s="68"/>
      <c r="X18" s="68"/>
      <c r="Y18" s="43"/>
    </row>
    <row r="19" spans="1:25" ht="15.75" customHeight="1" x14ac:dyDescent="0.2">
      <c r="C19" s="70">
        <f t="shared" ref="C19:N19" si="9">SUM(C13:C18)</f>
        <v>64583.333333333336</v>
      </c>
      <c r="D19" s="70">
        <f t="shared" si="9"/>
        <v>64583.333333333336</v>
      </c>
      <c r="E19" s="70">
        <f t="shared" si="9"/>
        <v>64583.333333333336</v>
      </c>
      <c r="F19" s="70">
        <f t="shared" si="9"/>
        <v>64583.333333333336</v>
      </c>
      <c r="G19" s="70">
        <f t="shared" si="9"/>
        <v>64583.333333333336</v>
      </c>
      <c r="H19" s="70">
        <f t="shared" si="9"/>
        <v>64583.333333333336</v>
      </c>
      <c r="I19" s="70">
        <f t="shared" si="9"/>
        <v>64583.333333333336</v>
      </c>
      <c r="J19" s="70">
        <f t="shared" si="9"/>
        <v>64583.333333333336</v>
      </c>
      <c r="K19" s="70">
        <f t="shared" si="9"/>
        <v>64583.333333333336</v>
      </c>
      <c r="L19" s="70">
        <f t="shared" si="9"/>
        <v>64583.333333333336</v>
      </c>
      <c r="M19" s="70">
        <f t="shared" si="9"/>
        <v>64583.333333333336</v>
      </c>
      <c r="N19" s="70">
        <f t="shared" si="9"/>
        <v>64583.333333333336</v>
      </c>
    </row>
    <row r="20" spans="1:25" ht="15.75" customHeight="1" x14ac:dyDescent="0.2"/>
    <row r="21" spans="1:25" ht="15.75" customHeight="1" x14ac:dyDescent="0.2">
      <c r="C21" s="9"/>
      <c r="D21" s="9"/>
      <c r="E21" s="9"/>
      <c r="F21" s="9"/>
      <c r="G21" s="9"/>
    </row>
    <row r="22" spans="1:25" ht="15.75" customHeight="1" x14ac:dyDescent="0.2">
      <c r="B22" s="15" t="s">
        <v>116</v>
      </c>
      <c r="C22" s="62">
        <f t="shared" ref="C22:N22" si="10">SUMIF($B$13:$B$18,$B22,C$13:C$18)</f>
        <v>40000</v>
      </c>
      <c r="D22" s="62">
        <f t="shared" si="10"/>
        <v>40000</v>
      </c>
      <c r="E22" s="62">
        <f t="shared" si="10"/>
        <v>40000</v>
      </c>
      <c r="F22" s="62">
        <f t="shared" si="10"/>
        <v>40000</v>
      </c>
      <c r="G22" s="62">
        <f t="shared" si="10"/>
        <v>40000</v>
      </c>
      <c r="H22" s="62">
        <f t="shared" si="10"/>
        <v>40000</v>
      </c>
      <c r="I22" s="62">
        <f t="shared" si="10"/>
        <v>40000</v>
      </c>
      <c r="J22" s="62">
        <f t="shared" si="10"/>
        <v>40000</v>
      </c>
      <c r="K22" s="62">
        <f t="shared" si="10"/>
        <v>40000</v>
      </c>
      <c r="L22" s="62">
        <f t="shared" si="10"/>
        <v>40000</v>
      </c>
      <c r="M22" s="62">
        <f t="shared" si="10"/>
        <v>40000</v>
      </c>
      <c r="N22" s="62">
        <f t="shared" si="10"/>
        <v>40000</v>
      </c>
    </row>
    <row r="23" spans="1:25" ht="15.75" customHeight="1" x14ac:dyDescent="0.2">
      <c r="B23" s="15" t="s">
        <v>115</v>
      </c>
      <c r="C23" s="62">
        <f t="shared" ref="C23:N23" si="11">SUMIF($B$13:$B$18,$B23,C$13:C$18)</f>
        <v>24583.333333333336</v>
      </c>
      <c r="D23" s="62">
        <f t="shared" si="11"/>
        <v>24583.333333333336</v>
      </c>
      <c r="E23" s="62">
        <f t="shared" si="11"/>
        <v>24583.333333333336</v>
      </c>
      <c r="F23" s="62">
        <f t="shared" si="11"/>
        <v>24583.333333333336</v>
      </c>
      <c r="G23" s="62">
        <f t="shared" si="11"/>
        <v>24583.333333333336</v>
      </c>
      <c r="H23" s="62">
        <f t="shared" si="11"/>
        <v>24583.333333333336</v>
      </c>
      <c r="I23" s="62">
        <f t="shared" si="11"/>
        <v>24583.333333333336</v>
      </c>
      <c r="J23" s="62">
        <f t="shared" si="11"/>
        <v>24583.333333333336</v>
      </c>
      <c r="K23" s="62">
        <f t="shared" si="11"/>
        <v>24583.333333333336</v>
      </c>
      <c r="L23" s="62">
        <f t="shared" si="11"/>
        <v>24583.333333333336</v>
      </c>
      <c r="M23" s="62">
        <f t="shared" si="11"/>
        <v>24583.333333333336</v>
      </c>
      <c r="N23" s="62">
        <f t="shared" si="11"/>
        <v>24583.333333333336</v>
      </c>
    </row>
    <row r="24" spans="1:25" ht="15.75" customHeight="1" x14ac:dyDescent="0.2">
      <c r="B24" s="6" t="s">
        <v>22</v>
      </c>
      <c r="C24" s="71">
        <f t="shared" ref="C24:N24" si="12">SUM(C22:C23)</f>
        <v>64583.333333333336</v>
      </c>
      <c r="D24" s="71">
        <f t="shared" si="12"/>
        <v>64583.333333333336</v>
      </c>
      <c r="E24" s="71">
        <f t="shared" si="12"/>
        <v>64583.333333333336</v>
      </c>
      <c r="F24" s="71">
        <f t="shared" si="12"/>
        <v>64583.333333333336</v>
      </c>
      <c r="G24" s="71">
        <f t="shared" si="12"/>
        <v>64583.333333333336</v>
      </c>
      <c r="H24" s="71">
        <f t="shared" si="12"/>
        <v>64583.333333333336</v>
      </c>
      <c r="I24" s="71">
        <f t="shared" si="12"/>
        <v>64583.333333333336</v>
      </c>
      <c r="J24" s="71">
        <f t="shared" si="12"/>
        <v>64583.333333333336</v>
      </c>
      <c r="K24" s="71">
        <f t="shared" si="12"/>
        <v>64583.333333333336</v>
      </c>
      <c r="L24" s="71">
        <f t="shared" si="12"/>
        <v>64583.333333333336</v>
      </c>
      <c r="M24" s="71">
        <f t="shared" si="12"/>
        <v>64583.333333333336</v>
      </c>
      <c r="N24" s="71">
        <f t="shared" si="12"/>
        <v>64583.333333333336</v>
      </c>
    </row>
    <row r="25" spans="1:25" ht="15.75" customHeight="1" x14ac:dyDescent="0.2">
      <c r="C25" s="9"/>
      <c r="D25" s="9"/>
      <c r="E25" s="9"/>
      <c r="F25" s="9"/>
      <c r="G25" s="9"/>
      <c r="H25" s="9"/>
      <c r="I25" s="9"/>
      <c r="J25" s="9"/>
      <c r="K25" s="9"/>
      <c r="L25" s="9"/>
      <c r="M25" s="9"/>
      <c r="N25" s="9"/>
      <c r="P25" s="9"/>
      <c r="Q25" s="9"/>
    </row>
    <row r="26" spans="1:25" ht="15.75" customHeight="1" x14ac:dyDescent="0.2">
      <c r="A26" s="6" t="s">
        <v>117</v>
      </c>
      <c r="B26" s="14" t="s">
        <v>118</v>
      </c>
      <c r="C26" s="7" t="str">
        <f t="shared" ref="C26:N26" si="13">C2</f>
        <v>Jan</v>
      </c>
      <c r="D26" s="7" t="str">
        <f t="shared" si="13"/>
        <v>Feb</v>
      </c>
      <c r="E26" s="7" t="str">
        <f t="shared" si="13"/>
        <v>Mar</v>
      </c>
      <c r="F26" s="7" t="str">
        <f t="shared" si="13"/>
        <v>Apr</v>
      </c>
      <c r="G26" s="7" t="str">
        <f t="shared" si="13"/>
        <v>May</v>
      </c>
      <c r="H26" s="7" t="str">
        <f t="shared" si="13"/>
        <v>Jun</v>
      </c>
      <c r="I26" s="7" t="str">
        <f t="shared" si="13"/>
        <v>Jul</v>
      </c>
      <c r="J26" s="7" t="str">
        <f t="shared" si="13"/>
        <v>Aug</v>
      </c>
      <c r="K26" s="7" t="str">
        <f t="shared" si="13"/>
        <v>Sep</v>
      </c>
      <c r="L26" s="7" t="str">
        <f t="shared" si="13"/>
        <v>Oct</v>
      </c>
      <c r="M26" s="7" t="str">
        <f t="shared" si="13"/>
        <v>Nov</v>
      </c>
      <c r="N26" s="7" t="str">
        <f t="shared" si="13"/>
        <v>Dec</v>
      </c>
      <c r="P26" s="9"/>
      <c r="Q26" s="9"/>
    </row>
    <row r="27" spans="1:25" ht="15.75" customHeight="1" x14ac:dyDescent="0.2">
      <c r="A27" s="15" t="str">
        <f t="shared" ref="A27:A32" si="14">A3</f>
        <v>GM</v>
      </c>
      <c r="B27" s="15" t="str">
        <f t="shared" ref="B27:B32" si="15">B13</f>
        <v>OPEX</v>
      </c>
      <c r="C27" s="72">
        <f>'Profit &amp; Loss'!B$42*$O3*C3</f>
        <v>903</v>
      </c>
      <c r="D27" s="72">
        <f>'Profit &amp; Loss'!C$42*$O3*D3</f>
        <v>903</v>
      </c>
      <c r="E27" s="72">
        <f>'Profit &amp; Loss'!D$42*$O3*E3</f>
        <v>903</v>
      </c>
      <c r="F27" s="72">
        <f>'Profit &amp; Loss'!E$42*$O3*F3</f>
        <v>903</v>
      </c>
      <c r="G27" s="72">
        <f>'Profit &amp; Loss'!F$42*$O3*G3</f>
        <v>903</v>
      </c>
      <c r="H27" s="72">
        <f>'Profit &amp; Loss'!G$42*$O3*H3</f>
        <v>903</v>
      </c>
      <c r="I27" s="72">
        <f>'Profit &amp; Loss'!H$42*$O3*I3</f>
        <v>903</v>
      </c>
      <c r="J27" s="72">
        <f>'Profit &amp; Loss'!I$42*$O3*J3</f>
        <v>903</v>
      </c>
      <c r="K27" s="72">
        <f>'Profit &amp; Loss'!J$42*$O3*K3</f>
        <v>903</v>
      </c>
      <c r="L27" s="72">
        <f>'Profit &amp; Loss'!K$42*$O3*L3</f>
        <v>903</v>
      </c>
      <c r="M27" s="72">
        <f>'Profit &amp; Loss'!L$42*$O3*M3</f>
        <v>903</v>
      </c>
      <c r="N27" s="72">
        <f>'Profit &amp; Loss'!M$42*$O3*N3</f>
        <v>903</v>
      </c>
      <c r="P27" s="9"/>
      <c r="Q27" s="9"/>
    </row>
    <row r="28" spans="1:25" ht="15.75" customHeight="1" x14ac:dyDescent="0.2">
      <c r="A28" s="15" t="str">
        <f t="shared" si="14"/>
        <v>Parts Manager</v>
      </c>
      <c r="B28" s="15" t="str">
        <f t="shared" si="15"/>
        <v>OPEX</v>
      </c>
      <c r="C28" s="72">
        <f>'Profit &amp; Loss'!B$42*$O4*C4</f>
        <v>602</v>
      </c>
      <c r="D28" s="72">
        <f>'Profit &amp; Loss'!C$42*$O4*D4</f>
        <v>602</v>
      </c>
      <c r="E28" s="72">
        <f>'Profit &amp; Loss'!D$42*$O4*E4</f>
        <v>602</v>
      </c>
      <c r="F28" s="72">
        <f>'Profit &amp; Loss'!E$42*$O4*F4</f>
        <v>602</v>
      </c>
      <c r="G28" s="72">
        <f>'Profit &amp; Loss'!F$42*$O4*G4</f>
        <v>602</v>
      </c>
      <c r="H28" s="72">
        <f>'Profit &amp; Loss'!G$42*$O4*H4</f>
        <v>602</v>
      </c>
      <c r="I28" s="72">
        <f>'Profit &amp; Loss'!H$42*$O4*I4</f>
        <v>602</v>
      </c>
      <c r="J28" s="72">
        <f>'Profit &amp; Loss'!I$42*$O4*J4</f>
        <v>602</v>
      </c>
      <c r="K28" s="72">
        <f>'Profit &amp; Loss'!J$42*$O4*K4</f>
        <v>602</v>
      </c>
      <c r="L28" s="72">
        <f>'Profit &amp; Loss'!K$42*$O4*L4</f>
        <v>602</v>
      </c>
      <c r="M28" s="72">
        <f>'Profit &amp; Loss'!L$42*$O4*M4</f>
        <v>602</v>
      </c>
      <c r="N28" s="72">
        <f>'Profit &amp; Loss'!M$42*$O4*N4</f>
        <v>602</v>
      </c>
      <c r="P28" s="9"/>
      <c r="Q28" s="9"/>
    </row>
    <row r="29" spans="1:25" ht="15.75" customHeight="1" x14ac:dyDescent="0.2">
      <c r="A29" s="15" t="str">
        <f t="shared" si="14"/>
        <v>Service Manager</v>
      </c>
      <c r="B29" s="15" t="str">
        <f t="shared" si="15"/>
        <v>OPEX</v>
      </c>
      <c r="C29" s="72">
        <f>'Profit &amp; Loss'!B$42*$O5*C5</f>
        <v>602</v>
      </c>
      <c r="D29" s="72">
        <f>'Profit &amp; Loss'!C$42*$O5*D5</f>
        <v>602</v>
      </c>
      <c r="E29" s="72">
        <f>'Profit &amp; Loss'!D$42*$O5*E5</f>
        <v>602</v>
      </c>
      <c r="F29" s="72">
        <f>'Profit &amp; Loss'!E$42*$O5*F5</f>
        <v>602</v>
      </c>
      <c r="G29" s="72">
        <f>'Profit &amp; Loss'!F$42*$O5*G5</f>
        <v>602</v>
      </c>
      <c r="H29" s="72">
        <f>'Profit &amp; Loss'!G$42*$O5*H5</f>
        <v>602</v>
      </c>
      <c r="I29" s="72">
        <f>'Profit &amp; Loss'!H$42*$O5*I5</f>
        <v>602</v>
      </c>
      <c r="J29" s="72">
        <f>'Profit &amp; Loss'!I$42*$O5*J5</f>
        <v>602</v>
      </c>
      <c r="K29" s="72">
        <f>'Profit &amp; Loss'!J$42*$O5*K5</f>
        <v>602</v>
      </c>
      <c r="L29" s="72">
        <f>'Profit &amp; Loss'!K$42*$O5*L5</f>
        <v>602</v>
      </c>
      <c r="M29" s="72">
        <f>'Profit &amp; Loss'!L$42*$O5*M5</f>
        <v>602</v>
      </c>
      <c r="N29" s="72">
        <f>'Profit &amp; Loss'!M$42*$O5*N5</f>
        <v>602</v>
      </c>
      <c r="P29" s="9"/>
      <c r="Q29" s="9"/>
    </row>
    <row r="30" spans="1:25" ht="15.75" customHeight="1" x14ac:dyDescent="0.2">
      <c r="A30" s="15" t="str">
        <f t="shared" si="14"/>
        <v>Technician</v>
      </c>
      <c r="B30" s="15" t="str">
        <f t="shared" si="15"/>
        <v>COS</v>
      </c>
      <c r="C30" s="72">
        <f>'Profit &amp; Loss'!B$42*$O6*C6</f>
        <v>8428</v>
      </c>
      <c r="D30" s="72">
        <f>'Profit &amp; Loss'!C$42*$O6*D6</f>
        <v>8428</v>
      </c>
      <c r="E30" s="72">
        <f>'Profit &amp; Loss'!D$42*$O6*E6</f>
        <v>8428</v>
      </c>
      <c r="F30" s="72">
        <f>'Profit &amp; Loss'!E$42*$O6*F6</f>
        <v>8428</v>
      </c>
      <c r="G30" s="72">
        <f>'Profit &amp; Loss'!F$42*$O6*G6</f>
        <v>8428</v>
      </c>
      <c r="H30" s="72">
        <f>'Profit &amp; Loss'!G$42*$O6*H6</f>
        <v>8428</v>
      </c>
      <c r="I30" s="72">
        <f>'Profit &amp; Loss'!H$42*$O6*I6</f>
        <v>8428</v>
      </c>
      <c r="J30" s="72">
        <f>'Profit &amp; Loss'!I$42*$O6*J6</f>
        <v>8428</v>
      </c>
      <c r="K30" s="72">
        <f>'Profit &amp; Loss'!J$42*$O6*K6</f>
        <v>8428</v>
      </c>
      <c r="L30" s="72">
        <f>'Profit &amp; Loss'!K$42*$O6*L6</f>
        <v>8428</v>
      </c>
      <c r="M30" s="72">
        <f>'Profit &amp; Loss'!L$42*$O6*M6</f>
        <v>8428</v>
      </c>
      <c r="N30" s="72">
        <f>'Profit &amp; Loss'!M$42*$O6*N6</f>
        <v>8428</v>
      </c>
      <c r="P30" s="9"/>
      <c r="Q30" s="9"/>
    </row>
    <row r="31" spans="1:25" ht="15.75" customHeight="1" x14ac:dyDescent="0.2">
      <c r="A31" s="15" t="str">
        <f t="shared" si="14"/>
        <v>Parts Runner</v>
      </c>
      <c r="B31" s="15" t="str">
        <f t="shared" si="15"/>
        <v>COS</v>
      </c>
      <c r="C31" s="72">
        <f>'Profit &amp; Loss'!B$42*$O7*C7</f>
        <v>240.8</v>
      </c>
      <c r="D31" s="72">
        <f>'Profit &amp; Loss'!C$42*$O7*D7</f>
        <v>240.8</v>
      </c>
      <c r="E31" s="72">
        <f>'Profit &amp; Loss'!D$42*$O7*E7</f>
        <v>240.8</v>
      </c>
      <c r="F31" s="72">
        <f>'Profit &amp; Loss'!E$42*$O7*F7</f>
        <v>240.8</v>
      </c>
      <c r="G31" s="72">
        <f>'Profit &amp; Loss'!F$42*$O7*G7</f>
        <v>240.8</v>
      </c>
      <c r="H31" s="72">
        <f>'Profit &amp; Loss'!G$42*$O7*H7</f>
        <v>240.8</v>
      </c>
      <c r="I31" s="72">
        <f>'Profit &amp; Loss'!H$42*$O7*I7</f>
        <v>240.8</v>
      </c>
      <c r="J31" s="72">
        <f>'Profit &amp; Loss'!I$42*$O7*J7</f>
        <v>240.8</v>
      </c>
      <c r="K31" s="72">
        <f>'Profit &amp; Loss'!J$42*$O7*K7</f>
        <v>240.8</v>
      </c>
      <c r="L31" s="72">
        <f>'Profit &amp; Loss'!K$42*$O7*L7</f>
        <v>240.8</v>
      </c>
      <c r="M31" s="72">
        <f>'Profit &amp; Loss'!L$42*$O7*M7</f>
        <v>240.8</v>
      </c>
      <c r="N31" s="72">
        <f>'Profit &amp; Loss'!M$42*$O7*N7</f>
        <v>240.8</v>
      </c>
      <c r="P31" s="9"/>
      <c r="Q31" s="9"/>
    </row>
    <row r="32" spans="1:25" ht="15.75" customHeight="1" x14ac:dyDescent="0.2">
      <c r="A32" s="15" t="str">
        <f t="shared" si="14"/>
        <v>Office Manager</v>
      </c>
      <c r="B32" s="15" t="str">
        <f t="shared" si="15"/>
        <v>OPEX</v>
      </c>
      <c r="C32" s="72">
        <f>'Profit &amp; Loss'!B$42*$O8*C8</f>
        <v>602</v>
      </c>
      <c r="D32" s="72">
        <f>'Profit &amp; Loss'!C$42*$O8*D8</f>
        <v>602</v>
      </c>
      <c r="E32" s="72">
        <f>'Profit &amp; Loss'!D$42*$O8*E8</f>
        <v>602</v>
      </c>
      <c r="F32" s="72">
        <f>'Profit &amp; Loss'!E$42*$O8*F8</f>
        <v>602</v>
      </c>
      <c r="G32" s="72">
        <f>'Profit &amp; Loss'!F$42*$O8*G8</f>
        <v>602</v>
      </c>
      <c r="H32" s="72">
        <f>'Profit &amp; Loss'!G$42*$O8*H8</f>
        <v>602</v>
      </c>
      <c r="I32" s="72">
        <f>'Profit &amp; Loss'!H$42*$O8*I8</f>
        <v>602</v>
      </c>
      <c r="J32" s="72">
        <f>'Profit &amp; Loss'!I$42*$O8*J8</f>
        <v>602</v>
      </c>
      <c r="K32" s="72">
        <f>'Profit &amp; Loss'!J$42*$O8*K8</f>
        <v>602</v>
      </c>
      <c r="L32" s="72">
        <f>'Profit &amp; Loss'!K$42*$O8*L8</f>
        <v>602</v>
      </c>
      <c r="M32" s="72">
        <f>'Profit &amp; Loss'!L$42*$O8*M8</f>
        <v>602</v>
      </c>
      <c r="N32" s="72">
        <f>'Profit &amp; Loss'!M$42*$O8*N8</f>
        <v>602</v>
      </c>
      <c r="P32" s="9"/>
      <c r="Q32" s="9"/>
    </row>
    <row r="33" spans="1:17" ht="15.75" customHeight="1" x14ac:dyDescent="0.2">
      <c r="C33" s="9"/>
      <c r="D33" s="9"/>
      <c r="E33" s="9"/>
      <c r="F33" s="9"/>
      <c r="G33" s="9"/>
      <c r="H33" s="9"/>
      <c r="I33" s="9"/>
      <c r="J33" s="9"/>
      <c r="K33" s="9"/>
      <c r="L33" s="9"/>
      <c r="M33" s="9"/>
      <c r="N33" s="9"/>
      <c r="P33" s="9"/>
      <c r="Q33" s="9"/>
    </row>
    <row r="34" spans="1:17" ht="15.75" customHeight="1" x14ac:dyDescent="0.2">
      <c r="C34" s="9"/>
      <c r="D34" s="9"/>
      <c r="E34" s="9"/>
      <c r="F34" s="9"/>
      <c r="G34" s="9"/>
      <c r="H34" s="9"/>
      <c r="I34" s="9"/>
      <c r="J34" s="9"/>
      <c r="K34" s="9"/>
      <c r="L34" s="9"/>
      <c r="M34" s="9"/>
      <c r="N34" s="9"/>
      <c r="P34" s="9"/>
      <c r="Q34" s="9"/>
    </row>
    <row r="35" spans="1:17" ht="15.75" customHeight="1" x14ac:dyDescent="0.2">
      <c r="B35" s="15" t="s">
        <v>119</v>
      </c>
      <c r="C35" s="62">
        <f t="shared" ref="C35:N35" si="16">SUMIF($B$27:$B$32,$B35,C$27:C$32)</f>
        <v>0</v>
      </c>
      <c r="D35" s="62">
        <f t="shared" si="16"/>
        <v>0</v>
      </c>
      <c r="E35" s="62">
        <f t="shared" si="16"/>
        <v>0</v>
      </c>
      <c r="F35" s="62">
        <f t="shared" si="16"/>
        <v>0</v>
      </c>
      <c r="G35" s="62">
        <f t="shared" si="16"/>
        <v>0</v>
      </c>
      <c r="H35" s="62">
        <f t="shared" si="16"/>
        <v>0</v>
      </c>
      <c r="I35" s="62">
        <f t="shared" si="16"/>
        <v>0</v>
      </c>
      <c r="J35" s="62">
        <f t="shared" si="16"/>
        <v>0</v>
      </c>
      <c r="K35" s="62">
        <f t="shared" si="16"/>
        <v>0</v>
      </c>
      <c r="L35" s="62">
        <f t="shared" si="16"/>
        <v>0</v>
      </c>
      <c r="M35" s="62">
        <f t="shared" si="16"/>
        <v>0</v>
      </c>
      <c r="N35" s="62">
        <f t="shared" si="16"/>
        <v>0</v>
      </c>
      <c r="Q35" s="9"/>
    </row>
    <row r="36" spans="1:17" ht="15.75" customHeight="1" x14ac:dyDescent="0.2">
      <c r="B36" s="15" t="s">
        <v>115</v>
      </c>
      <c r="C36" s="62">
        <f t="shared" ref="C36:N36" si="17">SUMIF($B$27:$B$32,$B36,C$27:C$32)</f>
        <v>2709</v>
      </c>
      <c r="D36" s="62">
        <f t="shared" si="17"/>
        <v>2709</v>
      </c>
      <c r="E36" s="62">
        <f t="shared" si="17"/>
        <v>2709</v>
      </c>
      <c r="F36" s="62">
        <f t="shared" si="17"/>
        <v>2709</v>
      </c>
      <c r="G36" s="62">
        <f t="shared" si="17"/>
        <v>2709</v>
      </c>
      <c r="H36" s="62">
        <f t="shared" si="17"/>
        <v>2709</v>
      </c>
      <c r="I36" s="62">
        <f t="shared" si="17"/>
        <v>2709</v>
      </c>
      <c r="J36" s="62">
        <f t="shared" si="17"/>
        <v>2709</v>
      </c>
      <c r="K36" s="62">
        <f t="shared" si="17"/>
        <v>2709</v>
      </c>
      <c r="L36" s="62">
        <f t="shared" si="17"/>
        <v>2709</v>
      </c>
      <c r="M36" s="62">
        <f t="shared" si="17"/>
        <v>2709</v>
      </c>
      <c r="N36" s="62">
        <f t="shared" si="17"/>
        <v>2709</v>
      </c>
      <c r="Q36" s="9"/>
    </row>
    <row r="37" spans="1:17" ht="15.75" customHeight="1" x14ac:dyDescent="0.2">
      <c r="B37" s="6" t="s">
        <v>22</v>
      </c>
      <c r="C37" s="71">
        <f t="shared" ref="C37:N37" si="18">SUM(C35:C36)</f>
        <v>2709</v>
      </c>
      <c r="D37" s="71">
        <f t="shared" si="18"/>
        <v>2709</v>
      </c>
      <c r="E37" s="71">
        <f t="shared" si="18"/>
        <v>2709</v>
      </c>
      <c r="F37" s="71">
        <f t="shared" si="18"/>
        <v>2709</v>
      </c>
      <c r="G37" s="71">
        <f t="shared" si="18"/>
        <v>2709</v>
      </c>
      <c r="H37" s="71">
        <f t="shared" si="18"/>
        <v>2709</v>
      </c>
      <c r="I37" s="71">
        <f t="shared" si="18"/>
        <v>2709</v>
      </c>
      <c r="J37" s="71">
        <f t="shared" si="18"/>
        <v>2709</v>
      </c>
      <c r="K37" s="71">
        <f t="shared" si="18"/>
        <v>2709</v>
      </c>
      <c r="L37" s="71">
        <f t="shared" si="18"/>
        <v>2709</v>
      </c>
      <c r="M37" s="71">
        <f t="shared" si="18"/>
        <v>2709</v>
      </c>
      <c r="N37" s="71">
        <f t="shared" si="18"/>
        <v>2709</v>
      </c>
    </row>
    <row r="38" spans="1:17" ht="15.75" customHeight="1" x14ac:dyDescent="0.2">
      <c r="C38" s="28"/>
      <c r="D38" s="28"/>
      <c r="E38" s="28"/>
      <c r="F38" s="28"/>
      <c r="G38" s="28"/>
      <c r="H38" s="28"/>
      <c r="I38" s="28"/>
      <c r="J38" s="28"/>
      <c r="K38" s="28"/>
      <c r="L38" s="28"/>
      <c r="M38" s="28"/>
      <c r="N38" s="28"/>
    </row>
    <row r="39" spans="1:17" ht="15.75" customHeight="1" x14ac:dyDescent="0.2">
      <c r="A39" s="15" t="s">
        <v>120</v>
      </c>
      <c r="B39" s="73">
        <v>0.2</v>
      </c>
      <c r="C39" s="28"/>
      <c r="D39" s="28"/>
      <c r="E39" s="28"/>
      <c r="F39" s="28"/>
      <c r="G39" s="28"/>
      <c r="H39" s="28"/>
      <c r="I39" s="28"/>
      <c r="J39" s="28"/>
      <c r="K39" s="28"/>
      <c r="L39" s="28"/>
      <c r="M39" s="28"/>
      <c r="N39" s="28"/>
    </row>
    <row r="40" spans="1:17" ht="15.75" customHeight="1" x14ac:dyDescent="0.2">
      <c r="C40" s="28"/>
      <c r="D40" s="28"/>
      <c r="E40" s="28"/>
      <c r="F40" s="28"/>
      <c r="G40" s="28"/>
      <c r="H40" s="28"/>
      <c r="I40" s="28"/>
      <c r="J40" s="28"/>
      <c r="K40" s="28"/>
      <c r="L40" s="28"/>
      <c r="M40" s="28"/>
      <c r="N40" s="28"/>
    </row>
    <row r="41" spans="1:17" ht="15.75" customHeight="1" x14ac:dyDescent="0.2">
      <c r="C41" s="28"/>
      <c r="D41" s="28"/>
      <c r="E41" s="28"/>
      <c r="F41" s="28"/>
      <c r="G41" s="28"/>
      <c r="H41" s="28"/>
      <c r="I41" s="28"/>
      <c r="J41" s="28"/>
      <c r="K41" s="28"/>
      <c r="L41" s="28"/>
      <c r="M41" s="28"/>
      <c r="N41" s="28"/>
    </row>
    <row r="42" spans="1:17" ht="15.75" customHeight="1" x14ac:dyDescent="0.2">
      <c r="C42" s="28"/>
      <c r="D42" s="28"/>
      <c r="E42" s="28"/>
      <c r="F42" s="28"/>
      <c r="G42" s="28"/>
      <c r="H42" s="28"/>
      <c r="I42" s="28"/>
      <c r="J42" s="28"/>
      <c r="K42" s="28"/>
      <c r="L42" s="28"/>
      <c r="M42" s="28"/>
      <c r="N42" s="28"/>
    </row>
    <row r="43" spans="1:17" ht="15.75" customHeight="1" x14ac:dyDescent="0.2">
      <c r="C43" s="28"/>
      <c r="D43" s="28"/>
      <c r="E43" s="28"/>
      <c r="F43" s="28"/>
      <c r="G43" s="28"/>
      <c r="H43" s="28"/>
      <c r="I43" s="28"/>
      <c r="J43" s="28"/>
      <c r="K43" s="28"/>
      <c r="L43" s="28"/>
      <c r="M43" s="28"/>
      <c r="N43" s="28"/>
    </row>
    <row r="44" spans="1:17" ht="15.75" customHeight="1" x14ac:dyDescent="0.2">
      <c r="C44" s="28"/>
      <c r="D44" s="28"/>
      <c r="E44" s="28"/>
      <c r="F44" s="28"/>
      <c r="G44" s="28"/>
      <c r="H44" s="28"/>
      <c r="I44" s="28"/>
      <c r="J44" s="28"/>
      <c r="K44" s="28"/>
      <c r="L44" s="28"/>
      <c r="M44" s="28"/>
      <c r="N44" s="28"/>
    </row>
    <row r="45" spans="1:17" ht="15.75" customHeight="1" x14ac:dyDescent="0.2">
      <c r="C45" s="28"/>
      <c r="D45" s="28"/>
      <c r="E45" s="28"/>
      <c r="F45" s="28"/>
      <c r="G45" s="28"/>
      <c r="H45" s="28"/>
      <c r="I45" s="28"/>
      <c r="J45" s="28"/>
      <c r="K45" s="28"/>
      <c r="L45" s="28"/>
      <c r="M45" s="28"/>
      <c r="N45" s="28"/>
    </row>
    <row r="46" spans="1:17" ht="15.75" customHeight="1" x14ac:dyDescent="0.2"/>
    <row r="47" spans="1:17" ht="15.75" customHeight="1" x14ac:dyDescent="0.2">
      <c r="A47" s="6"/>
      <c r="C47" s="9"/>
    </row>
    <row r="48" spans="1:17" ht="15.75" customHeight="1" x14ac:dyDescent="0.2">
      <c r="B48" s="74"/>
      <c r="C48" s="74"/>
      <c r="D48" s="74"/>
      <c r="E48" s="74"/>
    </row>
    <row r="49" spans="1:5" ht="15.75" customHeight="1" x14ac:dyDescent="0.2">
      <c r="B49" s="75"/>
      <c r="C49" s="74"/>
      <c r="D49" s="76"/>
      <c r="E49" s="76"/>
    </row>
    <row r="50" spans="1:5" ht="15.75" customHeight="1" x14ac:dyDescent="0.2">
      <c r="A50" s="6"/>
      <c r="B50" s="75"/>
      <c r="C50" s="75"/>
      <c r="D50" s="75"/>
      <c r="E50" s="75"/>
    </row>
    <row r="51" spans="1:5" ht="15.75" customHeight="1" x14ac:dyDescent="0.2">
      <c r="B51" s="74"/>
      <c r="C51" s="76"/>
      <c r="D51" s="77"/>
      <c r="E51" s="77"/>
    </row>
    <row r="52" spans="1:5" ht="15.75" customHeight="1" x14ac:dyDescent="0.2">
      <c r="B52" s="74"/>
      <c r="C52" s="76"/>
      <c r="D52" s="74"/>
      <c r="E52" s="74"/>
    </row>
    <row r="53" spans="1:5" ht="15.75" customHeight="1" x14ac:dyDescent="0.2">
      <c r="B53" s="74"/>
      <c r="C53" s="76"/>
      <c r="D53" s="77"/>
      <c r="E53" s="77"/>
    </row>
    <row r="54" spans="1:5" ht="15.75" customHeight="1" x14ac:dyDescent="0.2">
      <c r="B54" s="75"/>
      <c r="C54" s="78"/>
      <c r="D54" s="74"/>
      <c r="E54" s="74"/>
    </row>
    <row r="55" spans="1:5" ht="15.75" customHeight="1" x14ac:dyDescent="0.2"/>
    <row r="56" spans="1:5" ht="15.75" customHeight="1" x14ac:dyDescent="0.2"/>
    <row r="57" spans="1:5" ht="48.75" customHeight="1" x14ac:dyDescent="0.2">
      <c r="C57" s="80"/>
      <c r="D57" s="81"/>
      <c r="E57" s="81"/>
    </row>
    <row r="58" spans="1:5" ht="15.75" customHeight="1" x14ac:dyDescent="0.2">
      <c r="B58" s="75"/>
      <c r="C58" s="74"/>
      <c r="D58" s="76"/>
      <c r="E58" s="76"/>
    </row>
    <row r="59" spans="1:5" ht="15.75" customHeight="1" x14ac:dyDescent="0.2">
      <c r="B59" s="75"/>
      <c r="C59" s="75"/>
      <c r="D59" s="75"/>
      <c r="E59" s="75"/>
    </row>
    <row r="60" spans="1:5" ht="15.75" customHeight="1" x14ac:dyDescent="0.2">
      <c r="B60" s="74"/>
      <c r="C60" s="76"/>
      <c r="D60" s="77"/>
      <c r="E60" s="77"/>
    </row>
    <row r="61" spans="1:5" ht="15.75" customHeight="1" x14ac:dyDescent="0.2">
      <c r="B61" s="74"/>
      <c r="C61" s="76"/>
      <c r="D61" s="74"/>
      <c r="E61" s="74"/>
    </row>
    <row r="62" spans="1:5" ht="15.75" customHeight="1" x14ac:dyDescent="0.2">
      <c r="B62" s="74"/>
      <c r="C62" s="76"/>
      <c r="D62" s="77"/>
      <c r="E62" s="77"/>
    </row>
    <row r="63" spans="1:5" ht="15.75" customHeight="1" x14ac:dyDescent="0.2">
      <c r="B63" s="75"/>
      <c r="C63" s="78"/>
      <c r="D63" s="74"/>
      <c r="E63" s="74"/>
    </row>
    <row r="64" spans="1:5" ht="15.75" customHeight="1" x14ac:dyDescent="0.2"/>
    <row r="65" spans="2:5" ht="15.75" customHeight="1" x14ac:dyDescent="0.2"/>
    <row r="66" spans="2:5" ht="15.75" customHeight="1" x14ac:dyDescent="0.2"/>
    <row r="67" spans="2:5" ht="15.75" customHeight="1" x14ac:dyDescent="0.2">
      <c r="B67" s="75"/>
      <c r="C67" s="74"/>
      <c r="D67" s="76"/>
      <c r="E67" s="76"/>
    </row>
    <row r="68" spans="2:5" ht="15.75" customHeight="1" x14ac:dyDescent="0.2">
      <c r="B68" s="75"/>
      <c r="C68" s="75"/>
      <c r="D68" s="75"/>
      <c r="E68" s="75"/>
    </row>
    <row r="69" spans="2:5" ht="15.75" customHeight="1" x14ac:dyDescent="0.2">
      <c r="B69" s="74"/>
      <c r="C69" s="76"/>
      <c r="D69" s="77"/>
      <c r="E69" s="77"/>
    </row>
    <row r="70" spans="2:5" ht="15.75" customHeight="1" x14ac:dyDescent="0.2">
      <c r="B70" s="74"/>
      <c r="C70" s="76"/>
      <c r="D70" s="74"/>
      <c r="E70" s="74"/>
    </row>
    <row r="71" spans="2:5" ht="15.75" customHeight="1" x14ac:dyDescent="0.2">
      <c r="B71" s="74"/>
      <c r="C71" s="76"/>
      <c r="D71" s="77"/>
      <c r="E71" s="77"/>
    </row>
    <row r="72" spans="2:5" ht="15.75" customHeight="1" x14ac:dyDescent="0.2">
      <c r="B72" s="75"/>
      <c r="C72" s="78"/>
      <c r="D72" s="74"/>
      <c r="E72" s="74"/>
    </row>
    <row r="73" spans="2:5" ht="15.75" customHeight="1" x14ac:dyDescent="0.2"/>
    <row r="74" spans="2:5" ht="15.75" customHeight="1" x14ac:dyDescent="0.2"/>
    <row r="75" spans="2:5" ht="15.75" customHeight="1" x14ac:dyDescent="0.2"/>
    <row r="76" spans="2:5" ht="15.75" customHeight="1" x14ac:dyDescent="0.2">
      <c r="B76" s="75"/>
      <c r="C76" s="74"/>
      <c r="D76" s="79"/>
      <c r="E76" s="76"/>
    </row>
    <row r="77" spans="2:5" ht="15.75" customHeight="1" x14ac:dyDescent="0.2">
      <c r="B77" s="75"/>
      <c r="C77" s="75"/>
      <c r="D77" s="75"/>
      <c r="E77" s="75"/>
    </row>
    <row r="78" spans="2:5" ht="15.75" customHeight="1" x14ac:dyDescent="0.2">
      <c r="B78" s="74"/>
      <c r="C78" s="76"/>
      <c r="D78" s="77"/>
      <c r="E78" s="77"/>
    </row>
    <row r="79" spans="2:5" ht="15.75" customHeight="1" x14ac:dyDescent="0.2">
      <c r="B79" s="74"/>
      <c r="C79" s="76"/>
      <c r="D79" s="74"/>
      <c r="E79" s="74"/>
    </row>
    <row r="80" spans="2:5" ht="15.75" customHeight="1" x14ac:dyDescent="0.2">
      <c r="B80" s="74"/>
      <c r="C80" s="76"/>
      <c r="D80" s="77"/>
      <c r="E80" s="77"/>
    </row>
    <row r="81" spans="2:5" ht="15.75" customHeight="1" x14ac:dyDescent="0.2">
      <c r="B81" s="75"/>
      <c r="C81" s="78"/>
      <c r="D81" s="74"/>
      <c r="E81" s="74"/>
    </row>
    <row r="82" spans="2:5" ht="15.75" customHeight="1" x14ac:dyDescent="0.2"/>
    <row r="83" spans="2:5" ht="15.75" customHeight="1" x14ac:dyDescent="0.2"/>
    <row r="84" spans="2:5" ht="15.75" customHeight="1" x14ac:dyDescent="0.2"/>
    <row r="85" spans="2:5" ht="15.75" customHeight="1" x14ac:dyDescent="0.2">
      <c r="B85" s="75"/>
      <c r="C85" s="74"/>
      <c r="D85" s="79"/>
    </row>
    <row r="86" spans="2:5" ht="15.75" customHeight="1" x14ac:dyDescent="0.2">
      <c r="B86" s="75"/>
      <c r="C86" s="75"/>
      <c r="D86" s="75"/>
    </row>
    <row r="87" spans="2:5" ht="15.75" customHeight="1" x14ac:dyDescent="0.2">
      <c r="B87" s="74"/>
      <c r="C87" s="76"/>
      <c r="D87" s="77"/>
    </row>
    <row r="88" spans="2:5" ht="15.75" customHeight="1" x14ac:dyDescent="0.2">
      <c r="B88" s="74"/>
      <c r="C88" s="76"/>
      <c r="D88" s="74"/>
    </row>
    <row r="89" spans="2:5" ht="15.75" customHeight="1" x14ac:dyDescent="0.2">
      <c r="B89" s="74"/>
      <c r="C89" s="76"/>
      <c r="D89" s="77"/>
    </row>
    <row r="90" spans="2:5" ht="15.75" customHeight="1" x14ac:dyDescent="0.2">
      <c r="B90" s="75"/>
      <c r="C90" s="78"/>
      <c r="D90" s="74"/>
    </row>
    <row r="91" spans="2:5" ht="15.75" customHeight="1" x14ac:dyDescent="0.2"/>
    <row r="92" spans="2:5" ht="15.75" customHeight="1" x14ac:dyDescent="0.2"/>
    <row r="93" spans="2:5" ht="15.75" customHeight="1" x14ac:dyDescent="0.2"/>
    <row r="94" spans="2:5" ht="15.75" customHeight="1" x14ac:dyDescent="0.2"/>
    <row r="95" spans="2:5" ht="15.75" customHeight="1" x14ac:dyDescent="0.2"/>
    <row r="96" spans="2:5"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sheetData>
  <mergeCells count="1">
    <mergeCell ref="C57:E57"/>
  </mergeCell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Notes and Instructions</vt:lpstr>
      <vt:lpstr>Profit &amp; Loss</vt:lpstr>
      <vt:lpstr>Balance Sheet</vt:lpstr>
      <vt:lpstr>Cash Flow</vt:lpstr>
      <vt:lpstr>People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 Fry</cp:lastModifiedBy>
  <dcterms:created xsi:type="dcterms:W3CDTF">2021-01-19T01:32:10Z</dcterms:created>
  <dcterms:modified xsi:type="dcterms:W3CDTF">2024-05-07T21:10:03Z</dcterms:modified>
</cp:coreProperties>
</file>